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R:\Npsc_Inspections\HIS CONTRACT MANAGEMENT TEAM\Task Monitor\Remote Inspections\"/>
    </mc:Choice>
  </mc:AlternateContent>
  <xr:revisionPtr revIDLastSave="0" documentId="13_ncr:1_{89D5AD31-858C-4E91-83B0-FCBF74BEA25D}" xr6:coauthVersionLast="44" xr6:coauthVersionMax="44" xr10:uidLastSave="{00000000-0000-0000-0000-000000000000}"/>
  <workbookProtection workbookAlgorithmName="SHA-512" workbookHashValue="ZqgOW94RjIYS4H2bOw8dtGWI3gwAw2bS6eDsiw+j+sgH4SGrCusDldnF8NvWqqulhbOL2WJxRkr0EX2deNILwQ==" workbookSaltValue="NHDEos5PtGz0bmVLRSO5Fg==" workbookSpinCount="100000" lockStructure="1"/>
  <bookViews>
    <workbookView xWindow="-120" yWindow="-120" windowWidth="29040" windowHeight="15840" tabRatio="710" activeTab="1" xr2:uid="{F1A8013A-9956-4EE5-B965-8EA76F934902}"/>
  </bookViews>
  <sheets>
    <sheet name="Read This First" sheetId="8" r:id="rId1"/>
    <sheet name="Questions" sheetId="1" r:id="rId2"/>
    <sheet name="Read this Last" sheetId="9" r:id="rId3"/>
    <sheet name="Guidance" sheetId="5" r:id="rId4"/>
    <sheet name="Q&amp;A" sheetId="10" r:id="rId5"/>
    <sheet name="RP Line Items" sheetId="7" r:id="rId6"/>
    <sheet name="Sheet1" sheetId="6" state="hidden" r:id="rId7"/>
    <sheet name="Matrix" sheetId="2" state="hidden" r:id="rId8"/>
    <sheet name="Data" sheetId="3" state="hidden" r:id="rId9"/>
    <sheet name="Service Calls" sheetId="4"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8" i="1" l="1"/>
  <c r="D54" i="1"/>
  <c r="D24" i="1"/>
  <c r="D34" i="1"/>
  <c r="B23" i="1" l="1"/>
  <c r="H29" i="1" l="1"/>
  <c r="J32" i="1"/>
  <c r="K32" i="1" s="1"/>
  <c r="D4" i="1" l="1"/>
  <c r="D5" i="1"/>
  <c r="H18" i="1"/>
  <c r="J63" i="1"/>
  <c r="H21" i="1"/>
  <c r="H54" i="1"/>
  <c r="H34" i="1"/>
  <c r="H20" i="1"/>
  <c r="J62" i="1" l="1"/>
  <c r="J61" i="1"/>
  <c r="D14" i="1" l="1"/>
  <c r="J70" i="1"/>
  <c r="J69" i="1"/>
  <c r="J66" i="1"/>
  <c r="J57" i="1"/>
  <c r="J56" i="1"/>
  <c r="J65" i="1"/>
  <c r="J64" i="1"/>
  <c r="J60" i="1"/>
  <c r="J59" i="1"/>
  <c r="J58" i="1"/>
  <c r="J55" i="1"/>
  <c r="J52" i="1"/>
  <c r="J46" i="1"/>
  <c r="J50" i="1"/>
  <c r="J45" i="1"/>
  <c r="J41" i="1"/>
  <c r="J51" i="1"/>
  <c r="J36" i="1"/>
  <c r="K70" i="1" l="1"/>
  <c r="D8" i="1" s="1"/>
  <c r="K66" i="1"/>
  <c r="D7" i="1" s="1"/>
  <c r="J49" i="1"/>
  <c r="J44" i="1"/>
  <c r="J48" i="1"/>
  <c r="J43" i="1"/>
  <c r="J40" i="1"/>
  <c r="J47" i="1"/>
  <c r="J42" i="1"/>
  <c r="J39" i="1"/>
  <c r="J38" i="1"/>
  <c r="J37" i="1"/>
  <c r="J35" i="1"/>
  <c r="D13" i="1"/>
  <c r="D9" i="1"/>
  <c r="D12" i="1"/>
  <c r="D11" i="1"/>
  <c r="D10" i="1"/>
  <c r="H24" i="1"/>
  <c r="H19" i="1"/>
  <c r="K52" i="1" l="1"/>
  <c r="D6" i="1" s="1"/>
  <c r="D22" i="1"/>
  <c r="H17" i="1" l="1"/>
  <c r="I31" i="1" l="1"/>
  <c r="L72" i="1" l="1"/>
  <c r="L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Kincer, Ronald</author>
  </authors>
  <commentList>
    <comment ref="D4" authorId="0" shapeId="0" xr:uid="{3E5C702F-0C50-4B7B-9E78-D09B7590A4E2}">
      <text>
        <r>
          <rPr>
            <b/>
            <sz val="9"/>
            <color indexed="81"/>
            <rFont val="Tahoma"/>
            <family val="2"/>
          </rPr>
          <t>What is max damage level for a MH with HWM in crawlspace with BBI affected?</t>
        </r>
      </text>
    </comment>
    <comment ref="F30" authorId="0" shapeId="0" xr:uid="{60B852EB-9623-4668-8962-F294D8D6B78B}">
      <text>
        <r>
          <rPr>
            <b/>
            <sz val="9"/>
            <color indexed="81"/>
            <rFont val="Tahoma"/>
            <family val="2"/>
          </rPr>
          <t>Taks these out</t>
        </r>
      </text>
    </comment>
  </commentList>
</comments>
</file>

<file path=xl/sharedStrings.xml><?xml version="1.0" encoding="utf-8"?>
<sst xmlns="http://schemas.openxmlformats.org/spreadsheetml/2006/main" count="397" uniqueCount="236">
  <si>
    <t xml:space="preserve">Exterior HVAC </t>
  </si>
  <si>
    <t>Well</t>
  </si>
  <si>
    <t>Septic System</t>
  </si>
  <si>
    <t xml:space="preserve">On which floor(s) did the flood water enter? </t>
  </si>
  <si>
    <t xml:space="preserve">How high was the water on this floor? </t>
  </si>
  <si>
    <t xml:space="preserve">Flood Damage </t>
  </si>
  <si>
    <t>Select the Damage Level containing matching the HWM location</t>
  </si>
  <si>
    <t xml:space="preserve">Foundation </t>
  </si>
  <si>
    <t>Structural Situation</t>
  </si>
  <si>
    <t>Damage Level 1</t>
  </si>
  <si>
    <t>Damage Level 2</t>
  </si>
  <si>
    <t>Damage Level 3</t>
  </si>
  <si>
    <t>Damage Level 4</t>
  </si>
  <si>
    <t>Damage Level 5</t>
  </si>
  <si>
    <t>Destroyed</t>
  </si>
  <si>
    <t>Slab</t>
  </si>
  <si>
    <t>HWM on the first occupied floor</t>
  </si>
  <si>
    <t>&lt; 3"</t>
  </si>
  <si>
    <t>3" to 2'</t>
  </si>
  <si>
    <t xml:space="preserve">&gt;2' to 4' </t>
  </si>
  <si>
    <t>&gt;4' to 6'</t>
  </si>
  <si>
    <t>&gt; 6'</t>
  </si>
  <si>
    <t xml:space="preserve">Flood waters reach the first Occupied Floor's Ceiling,  OR  a complete failure of two or more major structural components such as the collapsing of basement walls/foundation, load-bearing walls, or roof assembly. The dwelling has been affected to the point where only the foundation remains (ex. flood waters removed and smashed the entirety of the above grade structure). Or the dwelling is in imminent threat of collapse because of disaster-related damages such as impending landslide/mudslide or sinkhole.  </t>
  </si>
  <si>
    <t>Crawlspace</t>
  </si>
  <si>
    <t>&lt; 3" or saturating MH BBI or Floor Insulation</t>
  </si>
  <si>
    <t>Basement</t>
  </si>
  <si>
    <t>HWM on the Basement Floor</t>
  </si>
  <si>
    <t xml:space="preserve">2' to 4' </t>
  </si>
  <si>
    <t xml:space="preserve">&gt; 4' </t>
  </si>
  <si>
    <r>
      <t xml:space="preserve">&gt;4' with Foundation Wall Damages. </t>
    </r>
    <r>
      <rPr>
        <u/>
        <sz val="12"/>
        <color rgb="FF000000"/>
        <rFont val="Calibri"/>
        <family val="2"/>
        <scheme val="minor"/>
      </rPr>
      <t xml:space="preserve"> Or</t>
    </r>
    <r>
      <rPr>
        <sz val="12"/>
        <color rgb="FF000000"/>
        <rFont val="Calibri"/>
        <family val="2"/>
        <scheme val="minor"/>
      </rPr>
      <t xml:space="preserve"> when waters reach the first floor filling the basement.</t>
    </r>
  </si>
  <si>
    <t>Yes</t>
  </si>
  <si>
    <t>No</t>
  </si>
  <si>
    <t>Have you been back to your home since the event?</t>
  </si>
  <si>
    <r>
      <t xml:space="preserve">Did </t>
    </r>
    <r>
      <rPr>
        <b/>
        <i/>
        <sz val="12"/>
        <color theme="1"/>
        <rFont val="Calibri"/>
        <family val="2"/>
        <scheme val="minor"/>
      </rPr>
      <t>ANY</t>
    </r>
    <r>
      <rPr>
        <sz val="12"/>
        <color theme="1"/>
        <rFont val="Calibri"/>
        <family val="2"/>
        <scheme val="minor"/>
      </rPr>
      <t xml:space="preserve"> flood water enter your home?</t>
    </r>
  </si>
  <si>
    <t>NA</t>
  </si>
  <si>
    <t>1st</t>
  </si>
  <si>
    <t>2nd</t>
  </si>
  <si>
    <t>3rd or Higher</t>
  </si>
  <si>
    <t>Attic</t>
  </si>
  <si>
    <t>Over Roof</t>
  </si>
  <si>
    <t xml:space="preserve">DR #  </t>
  </si>
  <si>
    <t xml:space="preserve">Reg ID  </t>
  </si>
  <si>
    <t>Occupied Floor Not Affected</t>
  </si>
  <si>
    <t>&lt; 3 Inches</t>
  </si>
  <si>
    <t>3 Inches to 2'</t>
  </si>
  <si>
    <t xml:space="preserve">&gt; 2' to 4' </t>
  </si>
  <si>
    <t>&gt; 4' to 6'</t>
  </si>
  <si>
    <t>Townhouse</t>
  </si>
  <si>
    <t>Condominium</t>
  </si>
  <si>
    <t>Apartment</t>
  </si>
  <si>
    <t>Mobile Home</t>
  </si>
  <si>
    <t>Travel Trailer</t>
  </si>
  <si>
    <t>Assisted Living Facility</t>
  </si>
  <si>
    <t>Dorm</t>
  </si>
  <si>
    <t>Military Housing</t>
  </si>
  <si>
    <t>Other</t>
  </si>
  <si>
    <t>Single Family</t>
  </si>
  <si>
    <t>Correctional Facility</t>
  </si>
  <si>
    <t>Rent</t>
  </si>
  <si>
    <t>Own</t>
  </si>
  <si>
    <t>Do you Own or Rent?</t>
  </si>
  <si>
    <t>Does the home have a basement?</t>
  </si>
  <si>
    <t xml:space="preserve">Are there any major structural damage to, or complete failure of the foundation or basement walls?  </t>
  </si>
  <si>
    <t>Flood water present on the exterior?</t>
  </si>
  <si>
    <t>Location?</t>
  </si>
  <si>
    <t>HWM? (Feet, Inches)</t>
  </si>
  <si>
    <t>Is home in an immediate threat of a landslide or mudslide?</t>
  </si>
  <si>
    <t>Was an accessibility ramp damaged?</t>
  </si>
  <si>
    <t xml:space="preserve">Other RP Line Items:  </t>
  </si>
  <si>
    <t>Boat</t>
  </si>
  <si>
    <t>Up to 25% of exterior walls structurally unsound?</t>
  </si>
  <si>
    <t>&lt; 3” (Lower than your ankle)
3” to 2’ (Between ankle and knee)
2’ to 4’ (Between knee and waist)
4’ to 6’ (Between waist and head)
&gt; 6’ (Over your head)</t>
  </si>
  <si>
    <t>Missing up to 25%?</t>
  </si>
  <si>
    <t xml:space="preserve">Looking at exterior walls, is the home leaning more than 4”? </t>
  </si>
  <si>
    <t xml:space="preserve">Has more than a quarter of the home moved off of its foundation? </t>
  </si>
  <si>
    <t>Is more than a quarter of your home’s roof covering damaged?</t>
  </si>
  <si>
    <t>Has the home’s floor become out of level to the extent the majority of doors no longer close?</t>
  </si>
  <si>
    <t>Is the furnace or central air conditioner that is located on the inside of your home no longer functional due to the earthquake?</t>
  </si>
  <si>
    <t>Was the water heater damaged?</t>
  </si>
  <si>
    <t>Was your home engulfed by the fire and now destroyed where only the foundation remains?</t>
  </si>
  <si>
    <t>Was your home inundated with smoke and or ash, but the structure remains intact?</t>
  </si>
  <si>
    <t>Flood</t>
  </si>
  <si>
    <t>Wind</t>
  </si>
  <si>
    <t>Fire</t>
  </si>
  <si>
    <t>Earthquake</t>
  </si>
  <si>
    <t>Interview Questions to Determine Level of Damage</t>
  </si>
  <si>
    <t xml:space="preserve">Were there damages to your home’s driveway or personally owned road requiring repairs or debris removal to make it passable? </t>
  </si>
  <si>
    <t xml:space="preserve">Flood Damage Level  </t>
  </si>
  <si>
    <t xml:space="preserve">Wind Damage Level  </t>
  </si>
  <si>
    <t xml:space="preserve">Earthquake Damage Level  </t>
  </si>
  <si>
    <t xml:space="preserve">Fire Damage Level  </t>
  </si>
  <si>
    <t>COD</t>
  </si>
  <si>
    <t>Wind / Rain</t>
  </si>
  <si>
    <t>Yes / N o</t>
  </si>
  <si>
    <t>Were there damages to your home’s driveway or personally owned road requiring repairs or debris removal to make it passable?</t>
  </si>
  <si>
    <t>Is your home in an immediate threat of a landslide or mudslide?</t>
  </si>
  <si>
    <t>Did your home’s well receive damage and is now inoperable?</t>
  </si>
  <si>
    <t>Did your home’s septic system receive damage and is now inoperable?</t>
  </si>
  <si>
    <t>Is your home’s roof missing more than quarter of its plywood or sheathing exposing the attic or the inside of your home to the elements?</t>
  </si>
  <si>
    <t>Have more than a quarter of your home’s exterior walls been removed to the point they are no longer supporting the next upper floor or roof?</t>
  </si>
  <si>
    <t>Delete this?</t>
  </si>
  <si>
    <t>Is more than half of your home’s roof missing shingles or its covering?</t>
  </si>
  <si>
    <t>Are more than half of your windows missing glass?</t>
  </si>
  <si>
    <t>Is there damage from wind or rain to more than half of your home’s ceiling requiring replacement?</t>
  </si>
  <si>
    <t>Is more than a quarter but less than half of your home’s roof missing shingles or its covering?</t>
  </si>
  <si>
    <t>Are more than a quarter but less than half of your home’s windows missing glass?</t>
  </si>
  <si>
    <t>Has more than half of your home’s siding been removed or damaged?</t>
  </si>
  <si>
    <t>Is there damage from wind or rain to more than a quarter but less than half of the home’s ceiling requiring replacement?</t>
  </si>
  <si>
    <t>Were more than half of the kitchen cabinets damaged by wind or rain?</t>
  </si>
  <si>
    <t>Is your home’s roof missing some of its shingles or covering?</t>
  </si>
  <si>
    <t>Are two or more windows missing glass?</t>
  </si>
  <si>
    <t>Has more than a quarter but less than half of your home’s siding been removed or damaged?</t>
  </si>
  <si>
    <t>Is there damage to more than one room but less than a quarter of the home’s ceilings requiring replacement?</t>
  </si>
  <si>
    <t>Were a quarter but less than half of your home’s kitchen cabinets damaged by wind or rain?</t>
  </si>
  <si>
    <t>Is more than half of your home’s roof frame damaged exposing the attic or the inside of your home to the elements?</t>
  </si>
  <si>
    <t>Is more than a half of your home’s roof covering damaged?</t>
  </si>
  <si>
    <t>Are there cracks to more than half of the interior walls?</t>
  </si>
  <si>
    <t>Does your home have a brick or masonry fireplace, or chimney that may have become damaged due to the earthquake?</t>
  </si>
  <si>
    <t>Is there any disaster caused damage to an exterior heating or cooling element, such as a condenser or heat pump, leaving it broken or non-functioning?</t>
  </si>
  <si>
    <t>Has the home’s foundation or concrete floor incurred cracks that exceed ¾” in width (the width of your thumb)?</t>
  </si>
  <si>
    <t>Are there cracks in exterior walls exceeding a ½” in width (the width of your smallest finger)?</t>
  </si>
  <si>
    <t>Line Item #</t>
  </si>
  <si>
    <t>Line Item Descrip.</t>
  </si>
  <si>
    <t>UOM </t>
  </si>
  <si>
    <t>Import</t>
  </si>
  <si>
    <t>Unf_Bsmt_Flood_Dmg_1</t>
  </si>
  <si>
    <t>EA</t>
  </si>
  <si>
    <t> $        577.24 </t>
  </si>
  <si>
    <t>Unf_Bsmt_Flood_Dmg_2</t>
  </si>
  <si>
    <t> $     1,163.52 </t>
  </si>
  <si>
    <t>Unf_Bsmt_Flood_Dmg_3</t>
  </si>
  <si>
    <t> $     4,493.65 </t>
  </si>
  <si>
    <t>Unf_Bsmt_Flood_Dmg_4</t>
  </si>
  <si>
    <t> $     8,033.38 </t>
  </si>
  <si>
    <t>Unf_Bsmt_Flood_Dmg_5</t>
  </si>
  <si>
    <t> $   16,873.72 </t>
  </si>
  <si>
    <t>Fin_Bsmt_Flood_Dmg_1</t>
  </si>
  <si>
    <t> $     1,061.00 </t>
  </si>
  <si>
    <t>Fin_Bsmt_Flood_Dmg_2</t>
  </si>
  <si>
    <t> $     3,922.80 </t>
  </si>
  <si>
    <t>Fin_Bsmt_Flood_Dmg_3</t>
  </si>
  <si>
    <t> $     9,349.74 </t>
  </si>
  <si>
    <t>Fin_Bsmt_Flood_Dmg_4</t>
  </si>
  <si>
    <t> $   15,017.19 </t>
  </si>
  <si>
    <t>Fin_Bsmt_Flood_Dmg_5</t>
  </si>
  <si>
    <t> $   25,686.32 </t>
  </si>
  <si>
    <t xml:space="preserve">Having a little trouble recording a damage level for the basement and the upper floor due to flood. Granted this should not happen often and hopefully the user will be cognizant of this situation, but there’s no mechanism to display damages for both areas. If the logic is too extreme, we’ll need to put a footnote to first verify the basement damage level, then the upper floor. </t>
  </si>
  <si>
    <t xml:space="preserve">This stated, is there a way to display the appropriate line item to enter for a finished or unfinished basement? If not, may wish to display in the upper “green” field a “Basement Finish Level”. We’ll need to instruct users to combine this field with the damage level. This all stated if it is too cumbersome to provide a unique basement damage level output. </t>
  </si>
  <si>
    <t xml:space="preserve">Basement Flood Damage Level  </t>
  </si>
  <si>
    <t>Award Package Real Property Line Items - March 26, 2020</t>
  </si>
  <si>
    <t>Line Item Description.</t>
  </si>
  <si>
    <t xml:space="preserve">UOM </t>
  </si>
  <si>
    <t>Hse/Twn_Wind_Dmg_1</t>
  </si>
  <si>
    <t>Hse/Twn_Wind_Dmg_2</t>
  </si>
  <si>
    <t>Hse/Twn_Wind_Dmg_3</t>
  </si>
  <si>
    <t>Hse/Twn_Wind_Dmg_4</t>
  </si>
  <si>
    <t>Hse/Twn_Wind_Dmg_5</t>
  </si>
  <si>
    <t>Con/Apt_Wind_Dmg_1</t>
  </si>
  <si>
    <t>Con/Apt_Wind_Dmg_2</t>
  </si>
  <si>
    <t>Con/Apt_Wind_Dmg_3</t>
  </si>
  <si>
    <t>Con/Apt_Wind_Dmg_4</t>
  </si>
  <si>
    <t>Con/Apt_Wind_Dmg_5</t>
  </si>
  <si>
    <t>MH_Wind_Dmg_1</t>
  </si>
  <si>
    <t>MH_Wind_Dmg_2</t>
  </si>
  <si>
    <t>MH_Wind_Dmg_3</t>
  </si>
  <si>
    <t>MH_Wind_Dmg_4</t>
  </si>
  <si>
    <t>MH_Wind_Dmg_5</t>
  </si>
  <si>
    <t>TT_Wind_Dmg_1</t>
  </si>
  <si>
    <t>TT_Wind_Dmg_2</t>
  </si>
  <si>
    <t>TT_Wind_Dmg_3</t>
  </si>
  <si>
    <t>TT_Wind_Dmg_4</t>
  </si>
  <si>
    <t>TT_Wind_Dmg_5</t>
  </si>
  <si>
    <t>Boat_Sunk</t>
  </si>
  <si>
    <t>Boat_Repair</t>
  </si>
  <si>
    <t>Boat_Replace</t>
  </si>
  <si>
    <t>Hse/Twn_Flood_Dmg_1</t>
  </si>
  <si>
    <t>Hse/Twn_Flood_Dmg_2</t>
  </si>
  <si>
    <t>Hse/Twn_Flood_Dmg_3</t>
  </si>
  <si>
    <t>Hse/Twn_Flood_Dmg_4</t>
  </si>
  <si>
    <t>Hse/Twn_Flood_Dmg_5</t>
  </si>
  <si>
    <t>Con/Apt_Flood_Dmg_1</t>
  </si>
  <si>
    <t>Con/Apt_Flood_Dmg_2</t>
  </si>
  <si>
    <t>Con/Apt_Flood_Dmg_3</t>
  </si>
  <si>
    <t>Con/Apt_Flood_Dmg_4</t>
  </si>
  <si>
    <t>Con/Apt_Flood_Dmg_5</t>
  </si>
  <si>
    <t>MH_Flood_Dmg_1</t>
  </si>
  <si>
    <t>MH_Flood_Dmg_2</t>
  </si>
  <si>
    <t>MH_Flood_Dmg_3</t>
  </si>
  <si>
    <t>MH_Flood_Dmg_4</t>
  </si>
  <si>
    <t>MH_Flood_Dmg_5</t>
  </si>
  <si>
    <t>TT_Flood_Dmg_1</t>
  </si>
  <si>
    <t>TT_Flood_Dmg_2</t>
  </si>
  <si>
    <t>TT_Flood_Dmg_3</t>
  </si>
  <si>
    <t>TT_Flood_Dmg_4</t>
  </si>
  <si>
    <t>TT_Flood_Dmg_5</t>
  </si>
  <si>
    <t>Hse/Twn_EQ_Dmg_1</t>
  </si>
  <si>
    <t>Hse/Twn_EQ_Dmg_2</t>
  </si>
  <si>
    <t>Hse/Twn_EQ_Dmg_3</t>
  </si>
  <si>
    <t>Hse/Twn_EQ_Dmg_4</t>
  </si>
  <si>
    <t>Hse/Twn_EQ_Dmg_5</t>
  </si>
  <si>
    <t>Con/Apt_EQ_Dmg_1</t>
  </si>
  <si>
    <t>Con/Apt_EQ_Dmg_2</t>
  </si>
  <si>
    <t>Con/Apt_EQ_Dmg_3</t>
  </si>
  <si>
    <t>Con/Apt_EQ_Dmg_4</t>
  </si>
  <si>
    <t>Con/Apt_EQ_Dmg_5</t>
  </si>
  <si>
    <t>MH_EQ_Dmg_1</t>
  </si>
  <si>
    <t>MH_EQ_Dmg_2</t>
  </si>
  <si>
    <t>MH_EQ_Dmg_3</t>
  </si>
  <si>
    <t>MH_EQ_Dmg_4</t>
  </si>
  <si>
    <t>MH_EQ_Dmg_5</t>
  </si>
  <si>
    <t>TT_EQ_Dmg_1</t>
  </si>
  <si>
    <t>TT_EQ_Dmg_2</t>
  </si>
  <si>
    <t>TT_EQ_Dmg_3</t>
  </si>
  <si>
    <t>TT_EQ_Dmg_4</t>
  </si>
  <si>
    <t>TT_EQ_Dmg_5</t>
  </si>
  <si>
    <t>Ext. HVAC  Service Call</t>
  </si>
  <si>
    <t xml:space="preserve">EACH      </t>
  </si>
  <si>
    <t>Well Service Call</t>
  </si>
  <si>
    <t>Septic System Service Call</t>
  </si>
  <si>
    <t xml:space="preserve">Retaining Wall Service Call                   </t>
  </si>
  <si>
    <t>ADA Ramp Repair</t>
  </si>
  <si>
    <t>Existing LI's</t>
  </si>
  <si>
    <t xml:space="preserve">Renter - Destroyed                                </t>
  </si>
  <si>
    <t xml:space="preserve">Renter - Major Damage                             </t>
  </si>
  <si>
    <t xml:space="preserve">Renter - Moderate Damage                          </t>
  </si>
  <si>
    <t xml:space="preserve">Service Call - Boat                               </t>
  </si>
  <si>
    <t xml:space="preserve">SF Service Call                                   </t>
  </si>
  <si>
    <t xml:space="preserve">MF Service Call                                   </t>
  </si>
  <si>
    <t xml:space="preserve">Residence, Rebuild                                </t>
  </si>
  <si>
    <t xml:space="preserve">Mobile Home, Replace                              </t>
  </si>
  <si>
    <t xml:space="preserve">Travel Trailer, Replace                           </t>
  </si>
  <si>
    <t>What type of home do you reside in?</t>
  </si>
  <si>
    <t>If home is a mobile home was BBI or floor insulation affected?</t>
  </si>
  <si>
    <t>Did a tree or trees fall on your home damaging the home?</t>
  </si>
  <si>
    <t>Does your home have an accessibility ramp for a household member to enter the home and was it damaged by the disaster?</t>
  </si>
  <si>
    <t>Is the home in which you have requested assistance your primary residence, one in which you reside for 6 months or more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</si>
</sst>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sz val="28"/>
      <color rgb="FF000000"/>
      <name val="Calibri"/>
      <family val="2"/>
      <scheme val="minor"/>
    </font>
    <font>
      <u/>
      <sz val="12"/>
      <color rgb="FF00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scheme val="minor"/>
    </font>
    <font>
      <i/>
      <sz val="12"/>
      <color theme="1"/>
      <name val="Calibri"/>
      <family val="2"/>
      <scheme val="minor"/>
    </font>
    <font>
      <b/>
      <sz val="9"/>
      <color indexed="81"/>
      <name val="Tahoma"/>
      <family val="2"/>
    </font>
    <font>
      <sz val="12"/>
      <name val="Calibri"/>
      <family val="2"/>
      <scheme val="minor"/>
    </font>
    <font>
      <b/>
      <sz val="12"/>
      <color theme="0"/>
      <name val="Calibri"/>
      <family val="2"/>
      <scheme val="minor"/>
    </font>
    <font>
      <sz val="14"/>
      <color theme="1"/>
      <name val="Times New Roman"/>
      <family val="1"/>
    </font>
    <font>
      <sz val="14"/>
      <color rgb="FFFF0000"/>
      <name val="Wingdings"/>
      <charset val="2"/>
    </font>
    <font>
      <sz val="14"/>
      <color theme="1"/>
      <name val="Calibri"/>
      <family val="2"/>
      <scheme val="minor"/>
    </font>
    <font>
      <sz val="14"/>
      <color theme="1"/>
      <name val="Wingdings"/>
      <charset val="2"/>
    </font>
    <font>
      <b/>
      <i/>
      <sz val="12"/>
      <color rgb="FFFF0000"/>
      <name val="Calibri"/>
      <family val="2"/>
      <scheme val="minor"/>
    </font>
    <font>
      <sz val="10"/>
      <color rgb="FF000000"/>
      <name val="Segoe UI"/>
      <family val="2"/>
    </font>
    <font>
      <sz val="12"/>
      <color theme="1"/>
      <name val="Times New Roman"/>
      <family val="1"/>
    </font>
    <font>
      <sz val="10"/>
      <color theme="1"/>
      <name val="Calibri"/>
      <family val="2"/>
      <scheme val="minor"/>
    </font>
    <font>
      <b/>
      <i/>
      <sz val="18"/>
      <color rgb="FFFF0000"/>
      <name val="Calibri"/>
      <family val="2"/>
      <scheme val="minor"/>
    </font>
    <font>
      <b/>
      <sz val="11"/>
      <color theme="1"/>
      <name val="Calibri"/>
      <family val="2"/>
      <scheme val="minor"/>
    </font>
    <font>
      <sz val="10"/>
      <color rgb="FF000000"/>
      <name val="Arial"/>
      <family val="2"/>
    </font>
    <font>
      <sz val="10"/>
      <color indexed="8"/>
      <name val="Arial"/>
      <family val="2"/>
    </font>
    <font>
      <sz val="10"/>
      <color indexed="8"/>
      <name val="Tahoma"/>
      <family val="2"/>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4" fillId="0" borderId="0"/>
    <xf numFmtId="0" fontId="25" fillId="0" borderId="0"/>
  </cellStyleXfs>
  <cellXfs count="119">
    <xf numFmtId="0" fontId="0" fillId="0" borderId="0" xfId="0"/>
    <xf numFmtId="0" fontId="0" fillId="2" borderId="0" xfId="0" applyFill="1"/>
    <xf numFmtId="0" fontId="2" fillId="3" borderId="1"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4" xfId="0" applyFont="1" applyBorder="1" applyAlignment="1">
      <alignment horizontal="center" vertical="center" textRotation="180"/>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ill="1" applyAlignment="1">
      <alignment wrapText="1"/>
    </xf>
    <xf numFmtId="0" fontId="0" fillId="2" borderId="11" xfId="0" quotePrefix="1" applyFill="1" applyBorder="1"/>
    <xf numFmtId="0" fontId="0" fillId="2" borderId="11" xfId="0" applyFill="1" applyBorder="1"/>
    <xf numFmtId="0" fontId="0" fillId="2" borderId="0" xfId="0" applyFill="1" applyAlignment="1">
      <alignment horizontal="center"/>
    </xf>
    <xf numFmtId="0" fontId="3" fillId="0" borderId="11" xfId="0" applyFont="1" applyBorder="1" applyAlignment="1">
      <alignment horizontal="center" vertical="center" wrapText="1"/>
    </xf>
    <xf numFmtId="0" fontId="0" fillId="2" borderId="0" xfId="0" applyFill="1" applyBorder="1" applyAlignment="1">
      <alignment horizontal="center"/>
    </xf>
    <xf numFmtId="0" fontId="0" fillId="2" borderId="12" xfId="0" applyFill="1" applyBorder="1"/>
    <xf numFmtId="0" fontId="0" fillId="2" borderId="11" xfId="0" applyFill="1" applyBorder="1" applyAlignment="1">
      <alignment horizontal="center"/>
    </xf>
    <xf numFmtId="0" fontId="7" fillId="4"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protection locked="0"/>
    </xf>
    <xf numFmtId="0" fontId="0" fillId="2" borderId="11" xfId="0" applyFill="1" applyBorder="1" applyAlignment="1">
      <alignment wrapText="1"/>
    </xf>
    <xf numFmtId="0" fontId="0" fillId="2" borderId="12" xfId="0" applyFill="1" applyBorder="1" applyAlignment="1">
      <alignment wrapText="1"/>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6" fillId="2" borderId="0" xfId="0" applyFont="1" applyFill="1" applyProtection="1"/>
    <xf numFmtId="0" fontId="7" fillId="2" borderId="0" xfId="0" applyFont="1" applyFill="1" applyBorder="1" applyAlignment="1" applyProtection="1">
      <alignment horizontal="center" vertical="center"/>
    </xf>
    <xf numFmtId="0" fontId="7" fillId="2" borderId="0" xfId="0" applyFont="1" applyFill="1" applyAlignment="1" applyProtection="1">
      <alignment horizontal="right" vertical="top"/>
    </xf>
    <xf numFmtId="0" fontId="7" fillId="2" borderId="0" xfId="0" applyFont="1" applyFill="1" applyAlignment="1" applyProtection="1">
      <alignment horizontal="right"/>
    </xf>
    <xf numFmtId="0" fontId="7" fillId="2" borderId="1" xfId="0" applyFont="1" applyFill="1" applyBorder="1" applyAlignment="1" applyProtection="1">
      <alignment horizontal="center" vertical="center"/>
    </xf>
    <xf numFmtId="0" fontId="7" fillId="2" borderId="0" xfId="0" applyFont="1" applyFill="1" applyAlignment="1" applyProtection="1">
      <alignment horizontal="right" vertical="center"/>
    </xf>
    <xf numFmtId="0" fontId="6" fillId="7" borderId="22" xfId="0" applyFont="1" applyFill="1" applyBorder="1" applyAlignment="1" applyProtection="1">
      <alignment horizontal="left" vertical="top" wrapText="1" indent="1"/>
    </xf>
    <xf numFmtId="0" fontId="6" fillId="7" borderId="23" xfId="0" applyFont="1" applyFill="1" applyBorder="1" applyAlignment="1" applyProtection="1">
      <alignment horizontal="left" vertical="top" wrapText="1" indent="1"/>
    </xf>
    <xf numFmtId="0" fontId="6" fillId="7" borderId="24" xfId="0" applyFont="1" applyFill="1" applyBorder="1" applyAlignment="1" applyProtection="1">
      <alignment horizontal="left" vertical="top" wrapText="1" indent="1"/>
    </xf>
    <xf numFmtId="0" fontId="7" fillId="2" borderId="0" xfId="0" applyFont="1" applyFill="1" applyAlignment="1" applyProtection="1">
      <alignment horizontal="left" vertical="top" indent="1"/>
    </xf>
    <xf numFmtId="0" fontId="8" fillId="2" borderId="0" xfId="0" applyFont="1" applyFill="1" applyAlignment="1" applyProtection="1">
      <alignment horizontal="center" vertical="top" wrapText="1"/>
    </xf>
    <xf numFmtId="0" fontId="8" fillId="2" borderId="0" xfId="0" applyFont="1" applyFill="1" applyAlignment="1" applyProtection="1">
      <alignment horizontal="left" vertical="top" wrapText="1" indent="1"/>
    </xf>
    <xf numFmtId="0" fontId="8" fillId="2" borderId="0" xfId="0" applyFont="1" applyFill="1" applyAlignment="1" applyProtection="1">
      <alignment horizontal="left" vertical="top" wrapText="1" indent="2"/>
    </xf>
    <xf numFmtId="0" fontId="6" fillId="2" borderId="0" xfId="0" applyFont="1" applyFill="1" applyAlignment="1" applyProtection="1">
      <alignment horizontal="left" vertical="top"/>
    </xf>
    <xf numFmtId="0" fontId="6" fillId="2" borderId="0" xfId="0" applyFont="1" applyFill="1" applyAlignment="1" applyProtection="1">
      <alignment wrapText="1"/>
    </xf>
    <xf numFmtId="0" fontId="6" fillId="6" borderId="0" xfId="0" applyFont="1" applyFill="1" applyProtection="1"/>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top" wrapText="1" indent="2"/>
    </xf>
    <xf numFmtId="0" fontId="6" fillId="5" borderId="0" xfId="0" applyFont="1" applyFill="1" applyProtection="1"/>
    <xf numFmtId="0" fontId="13" fillId="9" borderId="0" xfId="0" applyFont="1" applyFill="1" applyProtection="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14" fillId="2" borderId="0" xfId="0" applyFont="1" applyFill="1"/>
    <xf numFmtId="0" fontId="14" fillId="0" borderId="0" xfId="0" applyFont="1"/>
    <xf numFmtId="0" fontId="15" fillId="2" borderId="0" xfId="0" applyFont="1" applyFill="1" applyAlignment="1">
      <alignment horizontal="left" vertical="center" indent="5"/>
    </xf>
    <xf numFmtId="0" fontId="16" fillId="2" borderId="0" xfId="0" applyFont="1" applyFill="1"/>
    <xf numFmtId="0" fontId="17" fillId="2" borderId="0" xfId="0" applyFont="1" applyFill="1" applyAlignment="1">
      <alignment horizontal="left" vertical="center" indent="10"/>
    </xf>
    <xf numFmtId="0" fontId="18" fillId="2" borderId="0" xfId="0" applyFont="1" applyFill="1" applyBorder="1" applyAlignment="1" applyProtection="1">
      <alignment horizontal="left" vertical="center" wrapText="1" indent="2"/>
    </xf>
    <xf numFmtId="0" fontId="6" fillId="2" borderId="0" xfId="0" applyFont="1" applyFill="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wrapText="1"/>
    </xf>
    <xf numFmtId="0" fontId="12" fillId="8" borderId="11" xfId="0" applyFont="1" applyFill="1" applyBorder="1" applyAlignment="1" applyProtection="1">
      <alignment horizontal="left" vertical="center" wrapText="1"/>
    </xf>
    <xf numFmtId="0" fontId="7" fillId="2" borderId="30" xfId="0" applyFont="1" applyFill="1" applyBorder="1" applyAlignment="1" applyProtection="1">
      <alignment horizontal="left" vertical="top" wrapText="1"/>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right" vertical="center" wrapText="1"/>
    </xf>
    <xf numFmtId="0" fontId="21" fillId="0" borderId="0" xfId="0" applyFont="1" applyAlignment="1">
      <alignment vertical="center"/>
    </xf>
    <xf numFmtId="0" fontId="0" fillId="0" borderId="0" xfId="0" applyAlignment="1">
      <alignment horizontal="left" indent="2"/>
    </xf>
    <xf numFmtId="0" fontId="20" fillId="0" borderId="0" xfId="0" applyFont="1" applyAlignment="1">
      <alignment horizontal="left" vertical="center" wrapText="1" indent="2"/>
    </xf>
    <xf numFmtId="0" fontId="18" fillId="2" borderId="0" xfId="0" applyFont="1" applyFill="1" applyAlignment="1" applyProtection="1">
      <alignment horizontal="left" vertical="center" wrapText="1" indent="2"/>
    </xf>
    <xf numFmtId="0" fontId="23" fillId="0" borderId="0" xfId="0" applyFont="1"/>
    <xf numFmtId="0" fontId="0" fillId="0" borderId="11" xfId="0" applyBorder="1"/>
    <xf numFmtId="0" fontId="2" fillId="0" borderId="11" xfId="1" applyFont="1" applyBorder="1"/>
    <xf numFmtId="0" fontId="0" fillId="0" borderId="15" xfId="0" applyBorder="1"/>
    <xf numFmtId="0" fontId="0" fillId="11" borderId="31" xfId="0" applyFill="1" applyBorder="1"/>
    <xf numFmtId="0" fontId="0" fillId="11" borderId="32" xfId="0" applyFill="1" applyBorder="1"/>
    <xf numFmtId="0" fontId="26" fillId="0" borderId="11" xfId="2" applyFont="1" applyBorder="1" applyAlignment="1">
      <alignment horizontal="right" wrapText="1"/>
    </xf>
    <xf numFmtId="0" fontId="26" fillId="0" borderId="11" xfId="2" applyFont="1" applyBorder="1" applyAlignment="1">
      <alignment wrapText="1"/>
    </xf>
    <xf numFmtId="0" fontId="0" fillId="0" borderId="33" xfId="0" applyBorder="1"/>
    <xf numFmtId="0" fontId="0" fillId="0" borderId="34" xfId="0" applyBorder="1"/>
    <xf numFmtId="0" fontId="0" fillId="0" borderId="35" xfId="0" applyBorder="1"/>
    <xf numFmtId="0" fontId="22" fillId="2" borderId="0" xfId="0" applyFont="1" applyFill="1" applyAlignment="1" applyProtection="1">
      <alignment horizontal="left" vertical="center"/>
    </xf>
    <xf numFmtId="0" fontId="7" fillId="10" borderId="0" xfId="0" applyFont="1" applyFill="1" applyAlignment="1" applyProtection="1">
      <alignment horizontal="left" vertical="top" wrapText="1"/>
    </xf>
    <xf numFmtId="0" fontId="7" fillId="5" borderId="0" xfId="0" applyFont="1" applyFill="1" applyAlignment="1" applyProtection="1">
      <alignment horizontal="left" vertical="top" indent="2"/>
    </xf>
    <xf numFmtId="0" fontId="7" fillId="5" borderId="6" xfId="0" applyFont="1" applyFill="1" applyBorder="1" applyAlignment="1" applyProtection="1">
      <alignment horizontal="left" vertical="top" indent="2"/>
    </xf>
    <xf numFmtId="0" fontId="7" fillId="5" borderId="5" xfId="0" applyFont="1" applyFill="1" applyBorder="1" applyAlignment="1" applyProtection="1">
      <alignment horizontal="left" vertical="top" indent="2"/>
    </xf>
    <xf numFmtId="0" fontId="7" fillId="7" borderId="22" xfId="0" applyFont="1" applyFill="1" applyBorder="1" applyAlignment="1" applyProtection="1">
      <alignment horizontal="left" vertical="center" indent="2"/>
    </xf>
    <xf numFmtId="0" fontId="7" fillId="7" borderId="25" xfId="0" applyFont="1" applyFill="1" applyBorder="1" applyAlignment="1" applyProtection="1">
      <alignment horizontal="left" vertical="center" indent="2"/>
    </xf>
    <xf numFmtId="0" fontId="7" fillId="7" borderId="23" xfId="0" applyFont="1" applyFill="1" applyBorder="1" applyAlignment="1" applyProtection="1">
      <alignment horizontal="left" vertical="center" indent="2"/>
    </xf>
    <xf numFmtId="0" fontId="7" fillId="7" borderId="13" xfId="0" applyFont="1" applyFill="1" applyBorder="1" applyAlignment="1" applyProtection="1">
      <alignment horizontal="left" vertical="center" indent="2"/>
    </xf>
    <xf numFmtId="0" fontId="7" fillId="7" borderId="24" xfId="0" applyFont="1" applyFill="1" applyBorder="1" applyAlignment="1" applyProtection="1">
      <alignment horizontal="left" vertical="center" indent="2"/>
    </xf>
    <xf numFmtId="0" fontId="7" fillId="7" borderId="26" xfId="0" applyFont="1" applyFill="1" applyBorder="1" applyAlignment="1" applyProtection="1">
      <alignment horizontal="left" vertical="center" indent="2"/>
    </xf>
    <xf numFmtId="0" fontId="7" fillId="2" borderId="12"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2" borderId="23"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0" fillId="0" borderId="27" xfId="0" applyBorder="1" applyAlignment="1" applyProtection="1">
      <alignment horizontal="left" vertical="center" wrapText="1"/>
    </xf>
    <xf numFmtId="0" fontId="7" fillId="5" borderId="0" xfId="0" applyFont="1" applyFill="1" applyAlignment="1" applyProtection="1">
      <alignment horizontal="left" vertical="top" wrapText="1"/>
    </xf>
    <xf numFmtId="0" fontId="7" fillId="2" borderId="22"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24"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wrapText="1"/>
    </xf>
    <xf numFmtId="0" fontId="7" fillId="2" borderId="29" xfId="0" applyFont="1" applyFill="1" applyBorder="1" applyAlignment="1" applyProtection="1">
      <alignment horizontal="left" vertical="center" wrapText="1"/>
    </xf>
    <xf numFmtId="0" fontId="20" fillId="0" borderId="11" xfId="0" applyFont="1" applyBorder="1" applyAlignment="1">
      <alignment horizontal="left"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Normal" xfId="0" builtinId="0"/>
    <cellStyle name="Normal 3" xfId="1" xr:uid="{8E054238-1CFD-4B26-8710-38E330F05C3E}"/>
    <cellStyle name="Normal_Sheet1" xfId="2" xr:uid="{5CAEEFD6-2BA3-4EC5-95BB-D5675D4F56DC}"/>
  </cellStyles>
  <dxfs count="129">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rgb="FFFFC000"/>
        </patternFill>
      </fill>
    </dxf>
    <dxf>
      <fill>
        <patternFill>
          <bgColor rgb="FF00B05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76200</xdr:rowOff>
    </xdr:from>
    <xdr:to>
      <xdr:col>14</xdr:col>
      <xdr:colOff>133349</xdr:colOff>
      <xdr:row>53</xdr:row>
      <xdr:rowOff>123825</xdr:rowOff>
    </xdr:to>
    <xdr:sp macro="" textlink="">
      <xdr:nvSpPr>
        <xdr:cNvPr id="2" name="TextBox 1">
          <a:extLst>
            <a:ext uri="{FF2B5EF4-FFF2-40B4-BE49-F238E27FC236}">
              <a16:creationId xmlns:a16="http://schemas.microsoft.com/office/drawing/2014/main" id="{BC969570-68E7-456F-B381-1370B7112D33}"/>
            </a:ext>
          </a:extLst>
        </xdr:cNvPr>
        <xdr:cNvSpPr txBox="1"/>
      </xdr:nvSpPr>
      <xdr:spPr>
        <a:xfrm>
          <a:off x="647700" y="266700"/>
          <a:ext cx="8020049"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Hello, my name is ________________ and I am an inspector with FEMA, my inspector number is _________________and I am trying to reach (applicant name). I’m calling regarding the application for assistance you submitted to FEMA.</a:t>
          </a:r>
        </a:p>
        <a:p>
          <a:r>
            <a:rPr lang="en-US" sz="1100"/>
            <a:t> </a:t>
          </a:r>
        </a:p>
        <a:p>
          <a:r>
            <a:rPr lang="en-US" sz="1100"/>
            <a:t>Due to the current conditions surrounding COVID-19 and to ensure public safety, we will need to perform your assessment by phone, and we will be discussing disaster caused damages to your dwelling, personal property, and other needs. </a:t>
          </a:r>
        </a:p>
        <a:p>
          <a:r>
            <a:rPr lang="en-US" sz="1100"/>
            <a:t> </a:t>
          </a:r>
        </a:p>
        <a:p>
          <a:r>
            <a:rPr lang="en-US" sz="1100"/>
            <a:t>This interview may take 15 to 30 minutes to complete.  Do you have time for this call now?</a:t>
          </a:r>
        </a:p>
        <a:p>
          <a:r>
            <a:rPr lang="en-US" sz="1100"/>
            <a:t>(If not, provide the applicant with your contact number and acceptable times to reach you in the next 7 days).  </a:t>
          </a:r>
        </a:p>
        <a:p>
          <a:r>
            <a:rPr lang="en-US" sz="1100"/>
            <a:t> </a:t>
          </a:r>
        </a:p>
        <a:p>
          <a:r>
            <a:rPr lang="en-US" sz="1100"/>
            <a:t>Because of the Privacy Act, I need to ask you a question in order to verify that I am speaking to the right person.  Can you please provide me with the last four digits of your 9-digit FEMA assistance application number … also known as the registration number? </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not verified, ask the applicant call FEMA’s Helpline at 1-800-621-3362 (FEMA) to obtain their Registration ID, and once obtain, to call or text you for the interview to be conducted.)</a:t>
          </a:r>
          <a:endParaRPr lang="en-US">
            <a:effectLst/>
          </a:endParaRPr>
        </a:p>
        <a:p>
          <a:endParaRPr lang="en-US" sz="1100"/>
        </a:p>
        <a:p>
          <a:r>
            <a:rPr lang="en-US" sz="1100"/>
            <a:t>Thank you for confirming and to validate that I am representing FEMA and authorized to conduct this interview, I will provide you with the first four digits of your 9-digit registration number (provide the first 4 digits of their Registration number).  </a:t>
          </a:r>
        </a:p>
        <a:p>
          <a:r>
            <a:rPr lang="en-US" sz="1100"/>
            <a:t> </a:t>
          </a:r>
        </a:p>
        <a:p>
          <a:r>
            <a:rPr lang="en-US" sz="1100"/>
            <a:t>Before I continue, I must tell you this call may be monitored and recorded for quality assurance purposes. The information I collect may be shared with Federal, State and Local service providers to help find additional assistance for your household’s disaster recovery needs.  </a:t>
          </a:r>
        </a:p>
        <a:p>
          <a:endParaRPr lang="en-US" sz="1100"/>
        </a:p>
        <a:p>
          <a:r>
            <a:rPr lang="en-US" sz="1100"/>
            <a:t>Also, I must read you this statement: The information that you give must be true and correct. Intentionally making false statements or concealing any information to obtain disaster aid is a violation of federal and state laws. Do you understand this statement?</a:t>
          </a:r>
        </a:p>
        <a:p>
          <a:endParaRPr lang="en-US" sz="1100"/>
        </a:p>
        <a:p>
          <a:r>
            <a:rPr lang="en-US" sz="1100"/>
            <a:t>(Applicants who do not understand or answer no, return the inspection as Withdrawn)</a:t>
          </a:r>
        </a:p>
        <a:p>
          <a:r>
            <a:rPr lang="en-US" sz="1100"/>
            <a:t>Once verified, proceed to the Questions Tab</a:t>
          </a:r>
        </a:p>
        <a:p>
          <a:r>
            <a:rPr lang="en-US" sz="1100"/>
            <a:t> </a:t>
          </a:r>
        </a:p>
        <a:p>
          <a:r>
            <a:rPr lang="en-US" sz="1100"/>
            <a:t>***********************************************************************</a:t>
          </a:r>
        </a:p>
        <a:p>
          <a:r>
            <a:rPr lang="en-US" sz="1100"/>
            <a:t>Use the following statement for applicants who do not answer calls, or for use when texting an interview appointment: </a:t>
          </a:r>
        </a:p>
        <a:p>
          <a:endParaRPr lang="en-US" sz="1100"/>
        </a:p>
        <a:p>
          <a:r>
            <a:rPr lang="en-US" sz="1100"/>
            <a:t> “This is ___, an inspector with FEMA.  I’m contacting you regarding your application for FEMA assistance.  Please call me anytime between X AM and X PM at [XXX-XXX-XXXX] so we can discuss your damage.”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180975</xdr:rowOff>
    </xdr:from>
    <xdr:to>
      <xdr:col>11</xdr:col>
      <xdr:colOff>238125</xdr:colOff>
      <xdr:row>21</xdr:row>
      <xdr:rowOff>95250</xdr:rowOff>
    </xdr:to>
    <xdr:sp macro="" textlink="">
      <xdr:nvSpPr>
        <xdr:cNvPr id="2" name="TextBox 1">
          <a:extLst>
            <a:ext uri="{FF2B5EF4-FFF2-40B4-BE49-F238E27FC236}">
              <a16:creationId xmlns:a16="http://schemas.microsoft.com/office/drawing/2014/main" id="{AE3F3D13-C2EF-42FF-975E-92036F625AB5}"/>
            </a:ext>
          </a:extLst>
        </xdr:cNvPr>
        <xdr:cNvSpPr txBox="1"/>
      </xdr:nvSpPr>
      <xdr:spPr>
        <a:xfrm>
          <a:off x="638175" y="3714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xdr:row>
      <xdr:rowOff>114299</xdr:rowOff>
    </xdr:from>
    <xdr:to>
      <xdr:col>14</xdr:col>
      <xdr:colOff>28575</xdr:colOff>
      <xdr:row>91</xdr:row>
      <xdr:rowOff>66675</xdr:rowOff>
    </xdr:to>
    <xdr:sp macro="" textlink="">
      <xdr:nvSpPr>
        <xdr:cNvPr id="2" name="TextBox 1">
          <a:extLst>
            <a:ext uri="{FF2B5EF4-FFF2-40B4-BE49-F238E27FC236}">
              <a16:creationId xmlns:a16="http://schemas.microsoft.com/office/drawing/2014/main" id="{DA3C072E-B683-4E70-952B-7B1120C5AD02}"/>
            </a:ext>
          </a:extLst>
        </xdr:cNvPr>
        <xdr:cNvSpPr txBox="1"/>
      </xdr:nvSpPr>
      <xdr:spPr>
        <a:xfrm>
          <a:off x="657225" y="352424"/>
          <a:ext cx="7905750" cy="2138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effectLst/>
              <a:latin typeface="Verdana" panose="020B0604030504040204" pitchFamily="34" charset="0"/>
              <a:ea typeface="Verdana" panose="020B0604030504040204" pitchFamily="34" charset="0"/>
              <a:cs typeface="Times New Roman" panose="02020603050405020304" pitchFamily="18" charset="0"/>
            </a:rPr>
            <a:t>Procedure and ACE Functionality </a:t>
          </a:r>
          <a:r>
            <a:rPr lang="en-US" sz="1100" u="sng">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(updated 4.8.2020)</a:t>
          </a:r>
          <a:r>
            <a:rPr lang="en-US" sz="1100" u="sng">
              <a:effectLst/>
              <a:latin typeface="Verdana" panose="020B0604030504040204" pitchFamily="34" charset="0"/>
              <a:ea typeface="Verdana" panose="020B0604030504040204" pitchFamily="34" charset="0"/>
              <a:cs typeface="Times New Roman" panose="02020603050405020304" pitchFamily="18" charset="0"/>
            </a:rPr>
            <a:t>: </a:t>
          </a: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Check the comments section before contacting the applicant.  If FEMA has </a:t>
          </a: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confirmed the home is destroyed you will see a comment “GIS_DEST”.  To be absolutely sure, verify with </a:t>
          </a:r>
          <a:r>
            <a:rPr lang="en-US" sz="1100">
              <a:effectLst/>
              <a:latin typeface="Verdana" panose="020B0604030504040204" pitchFamily="34" charset="0"/>
              <a:ea typeface="Verdana" panose="020B0604030504040204" pitchFamily="34" charset="0"/>
              <a:cs typeface="Times New Roman" panose="02020603050405020304" pitchFamily="18" charset="0"/>
            </a:rPr>
            <a:t>the applicant that their home was destroyed.  If so, proceed with the inspection as normal for addressing personal property.  This is the </a:t>
          </a:r>
          <a:r>
            <a:rPr lang="en-US" sz="1100" u="sng">
              <a:effectLst/>
              <a:latin typeface="Verdana" panose="020B0604030504040204" pitchFamily="34" charset="0"/>
              <a:ea typeface="Verdana" panose="020B0604030504040204" pitchFamily="34" charset="0"/>
              <a:cs typeface="Times New Roman" panose="02020603050405020304" pitchFamily="18" charset="0"/>
            </a:rPr>
            <a:t>only</a:t>
          </a:r>
          <a:r>
            <a:rPr lang="en-US" sz="1100">
              <a:effectLst/>
              <a:latin typeface="Verdana" panose="020B0604030504040204" pitchFamily="34" charset="0"/>
              <a:ea typeface="Verdana" panose="020B0604030504040204" pitchFamily="34" charset="0"/>
              <a:cs typeface="Times New Roman" panose="02020603050405020304" pitchFamily="18" charset="0"/>
            </a:rPr>
            <a:t> situation where you will use one of the destroyed line items for an owner (residence rebuild, travel trailer replace, or mobile home replace) or select “Destroyed” for a renter in the Habitability Compromised screen.</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Conduct the remote inspection with the Registrant, Co-Registrant, or authorized third party.</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Do not request or accept to receive any electronic documents, photos, or videos from the applicant.</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school items, and all other information as you normally would.</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Select No for Photo ID Viewed.</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Occupancy/Primary Residence verification and Home Ownership verification – If there is no red hazard triangle, address as normal with merchant’s statement for occupancy and official’s record for ownership </a:t>
          </a: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and the comment that the verification was provided by FEMA.  If there is a red hazard triangle</a:t>
          </a: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 and the applicant is a renter, attempt</a:t>
          </a:r>
          <a:r>
            <a:rPr lang="en-US" sz="1100" baseline="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 a contact to the landlord providing their name and contact number when confirmed. No other verifications of occupancy and or ownership is required. Select the </a:t>
          </a: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Not Verified </a:t>
          </a: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option with the following comment</a:t>
          </a: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Add a comment when Occupancy/Primary Residence or Ownership are not verified.</a:t>
          </a:r>
        </a:p>
        <a:p>
          <a:pPr marL="1257300" marR="0" lvl="2" indent="-342900">
            <a:spcBef>
              <a:spcPts val="0"/>
            </a:spcBef>
            <a:spcAft>
              <a:spcPts val="0"/>
            </a:spcAft>
            <a:buFont typeface="Wingdings" panose="05000000000000000000" pitchFamily="2"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Comment: “Offsite Assessment”</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Intent to occupy: Do not attempt to prove intent to occupy.  Record occupancy as “Not Verified” and comment about the impending relocation.</a:t>
          </a:r>
        </a:p>
        <a:p>
          <a:pPr marL="1257300" marR="0" lvl="2" indent="-342900">
            <a:spcBef>
              <a:spcPts val="0"/>
            </a:spcBef>
            <a:spcAft>
              <a:spcPts val="0"/>
            </a:spcAft>
            <a:buFont typeface="Wingdings" panose="05000000000000000000" pitchFamily="2"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Comment: “Offsite Assessment - Intent to occupy”</a:t>
          </a:r>
        </a:p>
        <a:p>
          <a:pPr marL="0" marR="0" indent="0">
            <a:spcBef>
              <a:spcPts val="0"/>
            </a:spcBef>
            <a:spcAft>
              <a:spcPts val="0"/>
            </a:spcAft>
            <a:buFontTx/>
            <a:buNone/>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Homeless:  Change the applicant to a renter.  The Habitability Compromised selection will be No, and limited personal property will be recorded.</a:t>
          </a:r>
          <a:b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Do not record miscellaneous </a:t>
          </a:r>
          <a:r>
            <a:rPr lang="en-US" sz="1100">
              <a:effectLst/>
              <a:latin typeface="Verdana" panose="020B0604030504040204" pitchFamily="34" charset="0"/>
              <a:ea typeface="Verdana" panose="020B0604030504040204" pitchFamily="34" charset="0"/>
              <a:cs typeface="Times New Roman" panose="02020603050405020304" pitchFamily="18" charset="0"/>
            </a:rPr>
            <a:t>items purchased or rented in response to the disaster.  If they say they purchased an item, advise them to call the FEMA helpline for more information and keep their receipt as they will need to submit it in the future.</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a:t>
          </a:r>
        </a:p>
        <a:p>
          <a:pPr marL="228600" marR="0">
            <a:spcBef>
              <a:spcPts val="0"/>
            </a:spcBef>
            <a:spcAft>
              <a:spcPts val="0"/>
            </a:spcAft>
          </a:pPr>
          <a:r>
            <a:rPr lang="en-US" sz="1100">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spcBef>
              <a:spcPts val="0"/>
            </a:spcBef>
            <a:spcAft>
              <a:spcPts val="0"/>
            </a:spcAft>
            <a:buFont typeface="Symbol" panose="05050102010706020507" pitchFamily="18" charset="2"/>
            <a:buChar char=""/>
          </a:pPr>
          <a:endPar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Use 100 for the size of the home.</a:t>
          </a:r>
          <a:b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Non-traditional housing:  Select “Other” for residence type and a descriptive comment.  For example: “Offsite Assessment – Tent on bare earth”</a:t>
          </a:r>
        </a:p>
        <a:p>
          <a:pPr marL="0" marR="0" lvl="0" indent="0">
            <a:spcBef>
              <a:spcPts val="0"/>
            </a:spcBef>
            <a:spcAft>
              <a:spcPts val="0"/>
            </a:spcAft>
            <a:buFontTx/>
            <a:buNone/>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Habitability will be based on the home’s condition immediately following the event for Owners; and at the time of the phone interview for Renters.</a:t>
          </a:r>
        </a:p>
        <a:p>
          <a:pPr marL="0" marR="0" lvl="0" indent="0">
            <a:spcBef>
              <a:spcPts val="0"/>
            </a:spcBef>
            <a:spcAft>
              <a:spcPts val="0"/>
            </a:spcAft>
            <a:buFontTx/>
            <a:buNone/>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Record Real Property line items for owners in the exterior room.</a:t>
          </a:r>
        </a:p>
        <a:p>
          <a:pPr marL="0" marR="0" lvl="0" indent="0">
            <a:spcBef>
              <a:spcPts val="0"/>
            </a:spcBef>
            <a:spcAft>
              <a:spcPts val="0"/>
            </a:spcAft>
            <a:buFontTx/>
            <a:buNone/>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Habitability Special Conditions:</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Forced Relocation:  Verify with the landlord that the applicant was forced to relocate due to the disaster.  The habitability determination will be “Yes”.  If the LL is evicting the applicant to occupy the home, add the landlord’s name and phone number in a comment.</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a:t>
          </a:r>
        </a:p>
        <a:p>
          <a:pPr marL="0" marR="0">
            <a:spcBef>
              <a:spcPts val="0"/>
            </a:spcBef>
            <a:spcAft>
              <a:spcPts val="0"/>
            </a:spcAft>
          </a:pPr>
          <a:r>
            <a:rPr lang="en-US" sz="1100">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Address habitability compromised as Yes if you have determined that the real property damage is:</a:t>
          </a:r>
        </a:p>
        <a:p>
          <a:pPr marL="800100" marR="0" lvl="1" indent="-342900">
            <a:spcBef>
              <a:spcPts val="0"/>
            </a:spcBef>
            <a:spcAft>
              <a:spcPts val="0"/>
            </a:spcAft>
            <a:buFont typeface="Courier New" panose="02070309020205020404" pitchFamily="49" charset="0"/>
            <a:buChar char="o"/>
          </a:pPr>
          <a:r>
            <a:rPr lang="en-US" sz="1100">
              <a:effectLst/>
              <a:latin typeface="Verdana" panose="020B0604030504040204" pitchFamily="34" charset="0"/>
              <a:ea typeface="Verdana" panose="020B0604030504040204" pitchFamily="34" charset="0"/>
              <a:cs typeface="Times New Roman" panose="02020603050405020304" pitchFamily="18" charset="0"/>
            </a:rPr>
            <a:t>Forced to relocate / tagged</a:t>
          </a:r>
        </a:p>
        <a:p>
          <a:pPr marL="800100" marR="0" lvl="1" indent="-342900">
            <a:spcBef>
              <a:spcPts val="0"/>
            </a:spcBef>
            <a:spcAft>
              <a:spcPts val="0"/>
            </a:spcAft>
            <a:buFont typeface="Courier New" panose="02070309020205020404" pitchFamily="49" charset="0"/>
            <a:buChar char="o"/>
          </a:pPr>
          <a:r>
            <a:rPr lang="en-US" sz="1100">
              <a:effectLst/>
              <a:latin typeface="Verdana" panose="020B0604030504040204" pitchFamily="34" charset="0"/>
              <a:ea typeface="Verdana" panose="020B0604030504040204" pitchFamily="34" charset="0"/>
              <a:cs typeface="Times New Roman" panose="02020603050405020304" pitchFamily="18" charset="0"/>
            </a:rPr>
            <a:t>Owners - any of the LEVEL line items, any of the service calls, or any of the destroyed line items.</a:t>
          </a:r>
        </a:p>
        <a:p>
          <a:pPr marL="800100" marR="0" lvl="1" indent="-342900">
            <a:spcBef>
              <a:spcPts val="0"/>
            </a:spcBef>
            <a:spcAft>
              <a:spcPts val="0"/>
            </a:spcAft>
            <a:buFont typeface="Courier New" panose="02070309020205020404" pitchFamily="49" charset="0"/>
            <a:buChar char="o"/>
          </a:pPr>
          <a:r>
            <a:rPr lang="en-US" sz="1100">
              <a:effectLst/>
              <a:latin typeface="Verdana" panose="020B0604030504040204" pitchFamily="34" charset="0"/>
              <a:ea typeface="Verdana" panose="020B0604030504040204" pitchFamily="34" charset="0"/>
              <a:cs typeface="Times New Roman" panose="02020603050405020304" pitchFamily="18" charset="0"/>
            </a:rPr>
            <a:t>Renters – Major, Moderate, or Destroyed</a:t>
          </a:r>
          <a:endPar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marL="800100" marR="0" lvl="0"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Record owner/renter destroyed only when the GIS_DEST comment is present.  Add a comment when FEMA confirms the residence is destroyed: “Offsite Assessment = FEMA confirmed GIS Destroyed”</a:t>
          </a:r>
        </a:p>
        <a:p>
          <a:pPr marL="457200" marR="0" lvl="0" indent="0">
            <a:spcBef>
              <a:spcPts val="0"/>
            </a:spcBef>
            <a:spcAft>
              <a:spcPts val="0"/>
            </a:spcAft>
            <a:buFontTx/>
            <a:buNone/>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If HRR= No:  Add a comment describing the situation.  For example:</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Offsite Assessment – App Reported No Damage</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Offsite Assessment – Personal Property Items</a:t>
          </a:r>
        </a:p>
        <a:p>
          <a:pPr marL="457200" marR="0">
            <a:spcBef>
              <a:spcPts val="0"/>
            </a:spcBef>
            <a:spcAft>
              <a:spcPts val="0"/>
            </a:spcAft>
          </a:pPr>
          <a:r>
            <a:rPr lang="en-US" sz="1100">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Address current location based on the applicant’s statement as normal.</a:t>
          </a:r>
        </a:p>
        <a:p>
          <a:pPr marL="0" marR="0" lvl="0" indent="0">
            <a:spcBef>
              <a:spcPts val="0"/>
            </a:spcBef>
            <a:spcAft>
              <a:spcPts val="0"/>
            </a:spcAft>
            <a:buFontTx/>
            <a:buNone/>
          </a:pP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Comment Field: </a:t>
          </a:r>
        </a:p>
        <a:p>
          <a:pPr marL="800100" marR="0" lvl="1"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For every remote </a:t>
          </a:r>
          <a:r>
            <a:rPr lang="en-US" sz="1100">
              <a:effectLst/>
              <a:latin typeface="Verdana" panose="020B0604030504040204" pitchFamily="34" charset="0"/>
              <a:ea typeface="Verdana" panose="020B0604030504040204" pitchFamily="34" charset="0"/>
              <a:cs typeface="Times New Roman" panose="02020603050405020304" pitchFamily="18" charset="0"/>
            </a:rPr>
            <a:t>inspection use the Disaster Specific Condition, X440, and comment “OFFSITE ASSESSMENT COMPLETED”</a:t>
          </a:r>
        </a:p>
        <a:p>
          <a:pPr marL="800100" marR="0" lvl="1" indent="-342900">
            <a:spcBef>
              <a:spcPts val="0"/>
            </a:spcBef>
            <a:spcAft>
              <a:spcPts val="0"/>
            </a:spcAft>
            <a:buFont typeface="Symbol" panose="05050102010706020507" pitchFamily="18" charset="2"/>
            <a:buChar char=""/>
          </a:pPr>
          <a:r>
            <a:rPr lang="en-US" sz="1100">
              <a:solidFill>
                <a:srgbClr val="FF0000"/>
              </a:solidFill>
              <a:latin typeface="Verdana" panose="020B0604030504040204" pitchFamily="34" charset="0"/>
              <a:ea typeface="Verdana" panose="020B0604030504040204" pitchFamily="34" charset="0"/>
            </a:rPr>
            <a:t>If the applicant is unable/unwilling to provide responses to questions that are critical to completion of the inspection, the inspector will specifically note in comments.</a:t>
          </a:r>
        </a:p>
        <a:p>
          <a:pPr marL="800100" marR="0" lvl="1" indent="-342900">
            <a:spcBef>
              <a:spcPts val="0"/>
            </a:spcBef>
            <a:spcAft>
              <a:spcPts val="0"/>
            </a:spcAft>
            <a:buFont typeface="Symbol" panose="05050102010706020507" pitchFamily="18" charset="2"/>
            <a:buChar char=""/>
          </a:pPr>
          <a:endParaRPr lang="en-US" sz="1100">
            <a:latin typeface="Verdana" panose="020B0604030504040204" pitchFamily="34" charset="0"/>
            <a:ea typeface="Verdana" panose="020B0604030504040204" pitchFamily="34" charset="0"/>
          </a:endParaRPr>
        </a:p>
        <a:p>
          <a:pPr marL="342900" marR="0" lvl="0" indent="-342900">
            <a:spcBef>
              <a:spcPts val="0"/>
            </a:spcBef>
            <a:spcAft>
              <a:spcPts val="0"/>
            </a:spcAft>
            <a:buFont typeface="Symbol" panose="05050102010706020507" pitchFamily="18" charset="2"/>
            <a:buChar char=""/>
          </a:pPr>
          <a:r>
            <a:rPr lang="en-US" sz="1100" u="sng">
              <a:solidFill>
                <a:srgbClr val="FF0000"/>
              </a:solidFill>
              <a:latin typeface="Verdana" panose="020B0604030504040204" pitchFamily="34" charset="0"/>
              <a:ea typeface="Verdana" panose="020B0604030504040204" pitchFamily="34" charset="0"/>
            </a:rPr>
            <a:t>American Sign Language</a:t>
          </a:r>
          <a:r>
            <a:rPr lang="en-US" sz="1100" u="sng" baseline="0">
              <a:solidFill>
                <a:srgbClr val="FF0000"/>
              </a:solidFill>
              <a:latin typeface="Verdana" panose="020B0604030504040204" pitchFamily="34" charset="0"/>
              <a:ea typeface="Verdana" panose="020B0604030504040204" pitchFamily="34" charset="0"/>
            </a:rPr>
            <a:t> Interpreter Services: </a:t>
          </a:r>
          <a:r>
            <a:rPr lang="en-US" sz="1100" baseline="0">
              <a:solidFill>
                <a:srgbClr val="FF0000"/>
              </a:solidFill>
              <a:latin typeface="Verdana" panose="020B0604030504040204" pitchFamily="34" charset="0"/>
              <a:ea typeface="Verdana" panose="020B0604030504040204" pitchFamily="34" charset="0"/>
            </a:rPr>
            <a:t>FEMA HIS personnel will conduct all interviews requiring the use of sign language interpretive services through the Video Relay Services (VRS). 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342900" marR="0" lvl="0" indent="-342900">
            <a:spcBef>
              <a:spcPts val="0"/>
            </a:spcBef>
            <a:spcAft>
              <a:spcPts val="0"/>
            </a:spcAft>
            <a:buFont typeface="Symbol" panose="05050102010706020507" pitchFamily="18" charset="2"/>
            <a:buChar char=""/>
          </a:pPr>
          <a:endParaRPr lang="en-US" sz="1100" baseline="0">
            <a:solidFill>
              <a:srgbClr val="FF0000"/>
            </a:solidFill>
            <a:latin typeface="Verdana" panose="020B0604030504040204" pitchFamily="34" charset="0"/>
            <a:ea typeface="Verdana" panose="020B0604030504040204" pitchFamily="34" charset="0"/>
          </a:endParaRPr>
        </a:p>
        <a:p>
          <a:pPr marL="800100" marR="0" lvl="1" indent="-342900">
            <a:spcBef>
              <a:spcPts val="0"/>
            </a:spcBef>
            <a:spcAft>
              <a:spcPts val="0"/>
            </a:spcAft>
            <a:buFont typeface="Symbol" panose="05050102010706020507" pitchFamily="18" charset="2"/>
            <a:buChar char=""/>
          </a:pPr>
          <a:r>
            <a:rPr lang="en-US" sz="1100" baseline="0">
              <a:solidFill>
                <a:srgbClr val="FF0000"/>
              </a:solidFill>
              <a:latin typeface="Verdana" panose="020B0604030504040204" pitchFamily="34" charset="0"/>
              <a:ea typeface="Verdana" panose="020B0604030504040204" pitchFamily="34" charset="0"/>
            </a:rPr>
            <a:t>The following steps will be utilized by FEMA to communicate the interview with the applicant through VRS once obtaining the inspection: </a:t>
          </a:r>
        </a:p>
        <a:p>
          <a:pPr marL="1257300" marR="0" lvl="2" indent="-342900">
            <a:lnSpc>
              <a:spcPts val="1400"/>
            </a:lnSpc>
            <a:spcBef>
              <a:spcPts val="0"/>
            </a:spcBef>
            <a:spcAft>
              <a:spcPts val="0"/>
            </a:spcAft>
            <a:buFont typeface="+mj-lt"/>
            <a:buAutoNum type="arabicPeriod"/>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257300" marR="0" lvl="2" indent="-342900">
            <a:lnSpc>
              <a:spcPts val="1400"/>
            </a:lnSpc>
            <a:spcBef>
              <a:spcPts val="0"/>
            </a:spcBef>
            <a:spcAft>
              <a:spcPts val="0"/>
            </a:spcAft>
            <a:buFont typeface="+mj-lt"/>
            <a:buAutoNum type="arabicPeriod"/>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Inspector obtains number for VRS equipment from the person who picked up</a:t>
          </a:r>
        </a:p>
        <a:p>
          <a:pPr marL="1257300" marR="0" lvl="2" indent="-342900">
            <a:lnSpc>
              <a:spcPts val="1400"/>
            </a:lnSpc>
            <a:spcBef>
              <a:spcPts val="0"/>
            </a:spcBef>
            <a:spcAft>
              <a:spcPts val="0"/>
            </a:spcAft>
            <a:buFont typeface="+mj-lt"/>
            <a:buAutoNum type="arabicPeriod"/>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Inspector then calls the FRS @ 877-709-5801</a:t>
          </a:r>
        </a:p>
        <a:p>
          <a:pPr marL="1257300" marR="0" lvl="2" indent="-342900">
            <a:lnSpc>
              <a:spcPts val="1400"/>
            </a:lnSpc>
            <a:spcBef>
              <a:spcPts val="0"/>
            </a:spcBef>
            <a:spcAft>
              <a:spcPts val="0"/>
            </a:spcAft>
            <a:buFont typeface="+mj-lt"/>
            <a:buAutoNum type="arabicPeriod"/>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Inspector provides VRS phone number for the FRS rep to call &amp; connect</a:t>
          </a:r>
        </a:p>
        <a:p>
          <a:pPr marL="1257300" marR="0" lvl="2" indent="-342900">
            <a:lnSpc>
              <a:spcPts val="1400"/>
            </a:lnSpc>
            <a:spcBef>
              <a:spcPts val="0"/>
            </a:spcBef>
            <a:spcAft>
              <a:spcPts val="0"/>
            </a:spcAft>
            <a:buFont typeface="+mj-lt"/>
            <a:buAutoNum type="arabicPeriod"/>
          </a:pPr>
          <a:r>
            <a:rPr lang="en-US" sz="1100">
              <a:solidFill>
                <a:srgbClr val="FF0000"/>
              </a:solidFill>
              <a:effectLst/>
              <a:latin typeface="Verdana" panose="020B0604030504040204" pitchFamily="34" charset="0"/>
              <a:ea typeface="Verdana" panose="020B0604030504040204" pitchFamily="34" charset="0"/>
            </a:rPr>
            <a:t>Engages in the interaction</a:t>
          </a:r>
        </a:p>
        <a:p>
          <a:pPr marL="1257300" marR="0" lvl="2" indent="-342900">
            <a:lnSpc>
              <a:spcPts val="1400"/>
            </a:lnSpc>
            <a:spcBef>
              <a:spcPts val="0"/>
            </a:spcBef>
            <a:spcAft>
              <a:spcPts val="0"/>
            </a:spcAft>
            <a:buFont typeface="+mj-lt"/>
            <a:buAutoNum type="arabicPeriod"/>
          </a:pPr>
          <a:endParaRPr lang="en-US" sz="1100" baseline="0">
            <a:solidFill>
              <a:srgbClr val="FF0000"/>
            </a:solidFill>
            <a:effectLst/>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104772</xdr:rowOff>
    </xdr:from>
    <xdr:to>
      <xdr:col>16</xdr:col>
      <xdr:colOff>47625</xdr:colOff>
      <xdr:row>482</xdr:row>
      <xdr:rowOff>152399</xdr:rowOff>
    </xdr:to>
    <xdr:sp macro="" textlink="">
      <xdr:nvSpPr>
        <xdr:cNvPr id="2" name="TextBox 1">
          <a:extLst>
            <a:ext uri="{FF2B5EF4-FFF2-40B4-BE49-F238E27FC236}">
              <a16:creationId xmlns:a16="http://schemas.microsoft.com/office/drawing/2014/main" id="{BA4EB1D8-99F1-4C0C-A16E-638DE01F2AFB}"/>
            </a:ext>
          </a:extLst>
        </xdr:cNvPr>
        <xdr:cNvSpPr txBox="1"/>
      </xdr:nvSpPr>
      <xdr:spPr>
        <a:xfrm>
          <a:off x="628650" y="295272"/>
          <a:ext cx="9172575" cy="91678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4.9.2020 </a:t>
          </a:r>
          <a:endPar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Read This First tab of the Job Aid: </a:t>
          </a:r>
          <a:endPar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Is it permissible to add the text “Contract” prior to “inspector when stating: Hello, my name is ________________ and I am an </a:t>
          </a:r>
          <a:r>
            <a:rPr lang="en-US" sz="1100" i="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Contract</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inspector with FEMA, my inspector number is _________________and I am trying to reach (applicant name). I’m calling regarding the application for assistance you submitted to FEMA.</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If the applicant does not return the call for an interview when unable to obtain their Registration ID, What WD status should the inspection be returned?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Withdrawn Option 2 after 7 days.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When the applicant does not understand or answers no the testament statement, What WD status should the inspection be returned?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Answered: Withdrawn Option 1. </a:t>
          </a:r>
        </a:p>
        <a:p>
          <a:pPr marL="0" marR="0">
            <a:lnSpc>
              <a:spcPct val="107000"/>
            </a:lnSpc>
            <a:spcBef>
              <a:spcPts val="0"/>
            </a:spcBef>
            <a:spcAft>
              <a:spcPts val="800"/>
            </a:spcAft>
          </a:pPr>
          <a:r>
            <a:rPr lang="en-US" sz="1100"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Interview Questions tab of the Job Aid: </a:t>
          </a:r>
          <a:endPar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Should the inspector ask about water heater damages for flooding?</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When asking about exterior damages, should the inspector inquire about insulation damages for flood?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No. When waters did not reach the interior of the home there is no damage level to record, regardless of damages to floor insulation. However, the applicant may identify exterior damages to the HVAC component that will drive habitability when recording a service call. </a:t>
          </a:r>
        </a:p>
        <a:p>
          <a:pPr marL="0" marR="0">
            <a:lnSpc>
              <a:spcPct val="107000"/>
            </a:lnSpc>
            <a:spcBef>
              <a:spcPts val="0"/>
            </a:spcBef>
            <a:spcAft>
              <a:spcPts val="800"/>
            </a:spcAft>
          </a:pPr>
          <a:r>
            <a:rPr lang="en-US" sz="1100"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Guidance tab: </a:t>
          </a:r>
          <a:endPar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Is the inspector required to comment on Eligible Purchases not recorded.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Can Service Call line items be addressed with destroyed dwellings?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RP line item tab: </a:t>
          </a:r>
          <a:endPar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Will FEMA provide a Help Text description for each of the new damage description line items?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Not at this time, use the questionnaire (interview dialogue) to confirm the damage level.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Is missing 50% or more of siding a damage level 2?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Guideline Questions: </a:t>
          </a:r>
          <a:endPar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Are inspectors to contact applicants between 7 am and 9 pm local time?</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Inspectors are eligible to contact applicants using existing protocols similar to when establishing appointments, such as in the hours noted in the question.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Are inspectors to ask the applicant to measure their high water elevation?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Applicants may if they desire to do so, use a measuring device to indicate the high water elevation in their home. However, the established measurements from the questionnaire should suffice.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Is it possible to streamline the recording of personal property only recording affected appliances when no other similar device(s) is/are operable or exist?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The recording of PP has been noted as a concern during the two-year development of this concept where at this time, it is requested that a complete inventory be obtained similar to a conventional inspection.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Question: What does FEMA consider “clear” when verifying electrical components of an appliance to have been inundated or sustained major physical damage to record repair or replace?</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Inspectors are to question applicants about damages to appliances that would include an understanding of the unit being inundated or to have sustained major damage. </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Question: Will vehicle only inspections be returned as Withdrawn?</a:t>
          </a:r>
        </a:p>
        <a:p>
          <a:pPr marL="0" marR="0">
            <a:lnSpc>
              <a:spcPct val="107000"/>
            </a:lnSpc>
            <a:spcBef>
              <a:spcPts val="0"/>
            </a:spcBef>
            <a:spcAft>
              <a:spcPts val="8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Answer: Yes, but the intent is not to issue vehicle only inspections.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GIS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Destroyed: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t>
          </a:r>
          <a:r>
            <a:rPr lang="en-US" sz="1100" i="1">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that would be the one exception for us to send back an inspection as destroyed with residence rebuild/TT/MH replace.  Otherwise, the determination of destroyed will not be achievable through the remote inspection interview with the applicant with no validation.</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Response: Confirmed,</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guidance section has been updated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Contractor Questions: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Award Package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if the attached doc,  Award Package RP Line Items shared on 3/17 is still current?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Latest RP line item document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is reflective in teh RP Line Items tab</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Item</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a:t>
          </a:r>
          <a:r>
            <a:rPr lang="en-US" sz="1100" i="1">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damage that is the applicant’s responsibility to repair.”  </a:t>
          </a:r>
          <a:r>
            <a:rPr lang="en-US" sz="1100">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effectLst/>
              <a:latin typeface="Calibri" panose="020F0502020204030204" pitchFamily="34" charset="0"/>
              <a:ea typeface="Calibri" panose="020F0502020204030204" pitchFamily="34" charset="0"/>
              <a:cs typeface="Times New Roman" panose="02020603050405020304" pitchFamily="18" charset="0"/>
            </a:rPr>
            <a:t> Will the following ACE4 validations still pop? Answer: Yes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yes,  what is required of the assessor?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Simply “n/a” will work.</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100" i="1">
              <a:solidFill>
                <a:srgbClr val="1F3763"/>
              </a:solidFill>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6391 Residence Rebuild</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6980 Mobile Home Replace</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6981 Travel Trailer Replace</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5533 Renter Destroyed</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HIS plans to do that with the exception of renter destroyed, which we can’t remove due to being hard-coded. </a:t>
          </a:r>
          <a:r>
            <a:rPr lang="en-US" sz="1100" i="1">
              <a:effectLst/>
              <a:latin typeface="Calibri" panose="020F0502020204030204" pitchFamily="34" charset="0"/>
              <a:ea typeface="Calibri" panose="020F0502020204030204" pitchFamily="34" charset="0"/>
              <a:cs typeface="Times New Roman" panose="02020603050405020304" pitchFamily="18" charset="0"/>
            </a:rPr>
            <a:t>This topic is currently being reviewed with the possibility to have the ACE RI comment stamped with a predetermined destroyed condition via GIS import.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 (later text boxed below)?</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Calibri" panose="020F0502020204030204" pitchFamily="34" charset="0"/>
            </a:rPr>
            <a:t>Award Package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and with FEMA’s  Program Management Section now having distinct award package line item numbers, a new NEMIS script has been requested alerting both ACE and NEMIS users of any duplication. Note, this script is pending  (remember, only one 9000 service call by COD, plus a companion basement item when necessary).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concept be placed within the Speed Estimating inspection damage category.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Contractor Questions: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stated inaccessible at time of registration they will get removed and 1 month rent and told to call back when accessible.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states inaccessible after registration therefore receiving call for inspection and situation supports claim they will return it inaccessible and no photo requirement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Record 100 SQ FT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with comment and will need to discuss this one with PMS, occupancy/ownership may no longer be verified as provided by FEMA and may need to be changed to Not Verified.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Further research is necessary to provide an answer.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your addressing</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Viewing Receipts for Eligible Purchases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recording eligible purchases, the inspector will record NO for receipts viewed and FEMA will send the applicant an RFI. Miscellaneous Purchase items will not be recorded. However, if the applicant indicates potentially eligible Miscellaneous Purchase items, direct them to contact FEMA Helpline for further instructions on document submission.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will address essential appliance in garages and outbuildings as normal.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guidance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recorded under the remoter inspection scope?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Need to review, assessor should evaluate what damages the applicant is stating to determine the level of damage to record and or if water levels substantiate claims. Do not consider damages if applicant is unable to define or explain without entry to dwelling.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interview script.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(see ACE Guidelines)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read the ACE Guidelines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Post Registration Auto-Dialer Request:</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Could a post-registration auto-dialer deliver this information to applicants? It would be ideal if the applicant could be advised of the following two action items if their application is to be issued for an inspection: 1 - The applicant will receive a call from an inspector who will conduct a 20-30 minute phone interview to assess the applicant’s disaster losses and damages, and; 2 - The applicant should be advised to keep the application/registration number handy (readily available) because the inspector will ask for their application/registration number at the beginning the interview.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 none provided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 had a side question for the Limited English Proficiency section, if the applicant doesn’t have a family member available at the time of the call, they will be returning them and reassigning them to another inspector correct? Was just thinking if they have something similar to our Language Line Services in place that could be incorporated or if the process stays the same. On that note do they have to implement some type of ASL relay or is this something outside of their capabilities at the moment?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Requiring assessors to make calls, leave some specified number of messages over some time period, etc., are logistical hurdles that that should be avoided, if at all possible.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CARS (automated script)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Re: CARS script?  In relation to inacc/utilities?  I’m hoping HIS/HIS contractors aren’t the ones expected to do calls with CARS.  Getting contract inspectors into CARS will be a heavy lift…and having in-house do CARS and ACE would be annoying.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CARS script for the Remote Assessment process. Assessors will be making cold calls to applicants.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Answer: Similarly to what FEMA did during Florida and Georgia Stream-lined inspections in 2018, assessors will record WIND as the COD when a FIRE is confirmed to be disaster caused.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Award Package Concept: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Statement: The Award Package Concept was created in the wake of HIM events in 2018 derived from known RP losses across millions of inspections. Unlike the streamline process that proposed a price, then asked HIS to create conditions to match, the Award Package Concept created RP first then price. The Award Package Concept was to be conducted through an onsite assessment, not remotely. Since being tasked to alter the assessment process creating questions using conditions from an onsite evaluation and not to belabor the applicant, Management has accepted this risk where end result is to avoid recording the highest damage level of 5 or recording the dwelling destroyed from a desktop interview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Since there will not be an onsite inspection, applicants claiming additional damage may not receive all they are requesting. The Award Package Concept is an average quantity of RP across several million inspections. Some applicants with larger residences may not get all they need, those with smaller residences will have an excess.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PP Assessment recommendation: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Per the ACE 4 User Guide, personal property will be recorded as it existed immediately following the event. VIS suggests addressing personal property per the Verbal Verifications guidance within the A4UG, with emphasis placed on utilizing the Itemized Furnishings Assessment Tool. Confirmation for verbal personal property damages is typically gathered through viewing real property damages. As visual confirmation will not be available when conducting remote inspections, inspectors will use reasonable judgment and logic to make personal property determinations that correspond with the real property level of damage selected. Low-level real property situations will most typically lead to selections of Not Affected, Repair or Clean or Fix by Pro for appliances/furnishings personal property selections. High-level real property selections will most typically correspond with Repair, Replace or Some Beyond Repair for appliances/furnishings personal property selections.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When recording damages/losses remotely: Record personal property per the ACE User Guide, additional guidance provided, and disaster specific guidance. Do not select “Viewed” for verification. Verbal evidence to support the claim that the disaster caused the loss should correspond with Owner Structural Damage recorded, the Habitability Compromised (Renter) selection or be supported by a comment added by the inspector.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When recording appliances damages/losses remotely: Discuss room by room contents of appliances, including the exterior. Do no select the method of verification “Viewed”. The Damage Level selected for each appliance should correspond with the recorded room Damage Level and be supported by recorded structural damage. Appliances added to the exterior should be supported by a comment describing the circumstance.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When recording furniture damages/losses remotely: Use the individual item selection feature for furnishing damage. Do not select the method of verification “Viewed”. Confirm that the Damage Level for each item in each room corresponds to recorded structural damage or is supported by a comment added by the inspector.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Address eligible purchases made by the applicant per the ACE User Guide, additional guidance provided, and disaster specific guidance. Discuss the entire list of eligible purchases. Do not indicate that a receipt was viewed. Record the verbal details of each receipt in a comment with the item purchased, the date of purchase, and your inspector number.</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Assessment Procedural text consideration: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remote inspection involves the normal NEMIS database and business rules.  Inspections are assigned to experienced inspectors who are familiar with the intuitive screen-by-screen flow of the ACE inspection software as well as the procedures and guidelines that govern the inspection process.  Inspectors make phone contact with the applicant and follow the standard protocol they use on field inspections.  They begin by verbally confirming the applicant’s name and contact information and proceeding to follow the prompts in the ACE software for things like household members, number of bedrooms occupied, utility outages, and unmet needs.  The inspector follows a guided script, asking the applicant questions about the type of home they live in, the foundation, and the degree of damage the home sustained from the disaster.  The inspector asks any off-script clarifying questions as they deem necessary from their experience and from the information the applicant provides and arrives at an overall classification of the degree of damage to the structure of the home.  Once the inspector has determined the level of structural damage to real property, the ACE prompts for personal property room furnishings and appliances are addressed using the context of the real property damage as the evidence or lack of evidence.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this time, no</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Edit check / NEMIS validation request: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Situation: Working through the mechanics of the proposed Award Package inspection concept, there will be a need to have an edit check followed by a NEMIS verification alerting/acknowledging duplicative 9000 series RP line items. This request is highlighted to avoid the calamities faced in response to Katrina and the current impediment to no HIS contractor edit checks, it is requested that RTPD be engaged when considering both ACE and NEMIS edit checks to avoid duplicative RP line items under the proposed plan.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Requested ACE and NEMIS Edit check requested April 3, 2020 pending confirmation.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Hold for 7 days per the Contract PWS/PRS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there any new required comments under consideration for this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see ACE Guidance and revised IS Guidelines.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when recording the appropriate HWM and Damage Level.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New Real Property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71 new RP line items required to account for flood, wind and EQ damages. A destroyed dwelling will use the appropriate rebuild line item.</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HIS and Policy Clarification: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Question by HIS: HIS wants to be able to use some kind of visual validation, however, our assumption going in is that there will </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not</a:t>
          </a:r>
          <a:r>
            <a:rPr lang="en-US" sz="1100">
              <a:effectLst/>
              <a:latin typeface="Calibri" panose="020F0502020204030204" pitchFamily="34" charset="0"/>
              <a:ea typeface="Times New Roman" panose="02020603050405020304" pitchFamily="18" charset="0"/>
              <a:cs typeface="Times New Roman" panose="02020603050405020304" pitchFamily="18" charset="0"/>
            </a:rPr>
            <a:t> be an exterior-only component such as an inspector viewing the home from the street, or any type of real-time video such as Face Time or Skype.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Answer by Policy: Per the discussions, it is also the programs preference to have some sort of visual component, but leadership wants us to have a plan in place in the circumstance that ability is not available.  We are pushing forward with the assumption that assessments will be conducted 100% remotely without visuals.  If a scalable option such as drive-bys and/or telecommunication abilities are feasible, that may be determined at a disaster-specific level.  I’ve even heard that drive-bys might be the “yellow” option for performing assessments, but if the area is considered “too impacted” then we need to be prepared for a situation of “no visual” ability.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Question by HIS: FEMA Staff and HIS contractors are developing scripted questions that will guide inspectors to determine a level of damage line item.  The intent is to collaborate with various SMEs to formulate a script or checklist that the remote inspector will use.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Answer by Policy: Use the damage level descriptions and line item templates already established from HIS’s analysis in 2018 for award packages.  Beyond HIS and the inspection vendors, are there other SMEs you are referring to?</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Question by HIS: This one line item (such as LEVEL 2 FLOOD) will be entered in ACE.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Answer by Policy: If there is a way to record a single line item without technical or contract intervention, which will encapsulate the DD Type, Foundation Type, and COD, then associating that single line item to the appropriate line items identified within the spreadsheets, then great.  Otherwise, the inspection guidelines should tell the inspector which line items to record per (DD Type / Foundation Type / COD / Level).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Question by HIS: Will the inspector will be allowed to ask clarifying questions and other verbal exchanges with the applicant to clarify any uncertainties.  These exchanges can be free-flow, off of the script.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Answer by Policy: Yes – that is the intent, which is part of the reason why we would prefer not to use CARS.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F2E-0FD0-4A27-91BF-96AA48915CDC}">
  <dimension ref="A1"/>
  <sheetViews>
    <sheetView showGridLines="0" workbookViewId="0"/>
  </sheetViews>
  <sheetFormatPr defaultRowHeight="15" x14ac:dyDescent="0.25"/>
  <sheetData/>
  <sheetProtection algorithmName="SHA-512" hashValue="JEkRQbWrY6YE4T4gLBn98/JUonF79xIdFtRLz8vGeOoMp1kf0TyTFLM/qizYivoEdlN9MZhwRg6f0afvNeKb7g==" saltValue="8vnx+zw3K76NtLfV2e3HZw=="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17E-F94C-4A15-BBD5-5EB1CD3C322E}">
  <sheetPr codeName="Sheet6"/>
  <dimension ref="D8:H16"/>
  <sheetViews>
    <sheetView zoomScaleNormal="100" workbookViewId="0"/>
  </sheetViews>
  <sheetFormatPr defaultRowHeight="15" x14ac:dyDescent="0.25"/>
  <cols>
    <col min="1" max="3" width="9.140625" style="1"/>
    <col min="4" max="4" width="36.85546875" style="12" customWidth="1"/>
    <col min="5" max="8" width="11.7109375" style="15" customWidth="1"/>
    <col min="9" max="16384" width="9.140625" style="1"/>
  </cols>
  <sheetData>
    <row r="8" spans="4:8" x14ac:dyDescent="0.25">
      <c r="E8" s="19" t="s">
        <v>81</v>
      </c>
      <c r="F8" s="19" t="s">
        <v>82</v>
      </c>
      <c r="G8" s="19" t="s">
        <v>83</v>
      </c>
      <c r="H8" s="19" t="s">
        <v>84</v>
      </c>
    </row>
    <row r="9" spans="4:8" ht="30" x14ac:dyDescent="0.25">
      <c r="D9" s="24" t="s">
        <v>66</v>
      </c>
      <c r="E9" s="19" t="s">
        <v>30</v>
      </c>
      <c r="F9" s="19" t="s">
        <v>31</v>
      </c>
      <c r="G9" s="19" t="s">
        <v>31</v>
      </c>
      <c r="H9" s="19" t="s">
        <v>30</v>
      </c>
    </row>
    <row r="10" spans="4:8" x14ac:dyDescent="0.25">
      <c r="D10" s="24" t="s">
        <v>67</v>
      </c>
      <c r="E10" s="19" t="s">
        <v>30</v>
      </c>
      <c r="F10" s="19" t="s">
        <v>30</v>
      </c>
      <c r="G10" s="19" t="s">
        <v>30</v>
      </c>
      <c r="H10" s="19" t="s">
        <v>30</v>
      </c>
    </row>
    <row r="11" spans="4:8" x14ac:dyDescent="0.25">
      <c r="D11" s="24" t="s">
        <v>0</v>
      </c>
      <c r="E11" s="19" t="s">
        <v>30</v>
      </c>
      <c r="F11" s="19" t="s">
        <v>30</v>
      </c>
      <c r="G11" s="19" t="s">
        <v>30</v>
      </c>
      <c r="H11" s="19" t="s">
        <v>30</v>
      </c>
    </row>
    <row r="12" spans="4:8" x14ac:dyDescent="0.25">
      <c r="D12" s="24" t="s">
        <v>1</v>
      </c>
      <c r="E12" s="19" t="s">
        <v>30</v>
      </c>
      <c r="F12" s="19" t="s">
        <v>30</v>
      </c>
      <c r="G12" s="19" t="s">
        <v>30</v>
      </c>
      <c r="H12" s="19" t="s">
        <v>30</v>
      </c>
    </row>
    <row r="13" spans="4:8" x14ac:dyDescent="0.25">
      <c r="D13" s="24" t="s">
        <v>2</v>
      </c>
      <c r="E13" s="19" t="s">
        <v>30</v>
      </c>
      <c r="F13" s="19" t="s">
        <v>31</v>
      </c>
      <c r="G13" s="19" t="s">
        <v>30</v>
      </c>
      <c r="H13" s="19" t="s">
        <v>30</v>
      </c>
    </row>
    <row r="14" spans="4:8" ht="60" x14ac:dyDescent="0.25">
      <c r="D14" s="24" t="s">
        <v>86</v>
      </c>
      <c r="E14" s="19" t="s">
        <v>30</v>
      </c>
      <c r="F14" s="19" t="s">
        <v>30</v>
      </c>
      <c r="G14" s="19" t="s">
        <v>31</v>
      </c>
      <c r="H14" s="19" t="s">
        <v>30</v>
      </c>
    </row>
    <row r="15" spans="4:8" x14ac:dyDescent="0.25">
      <c r="D15" s="23"/>
    </row>
    <row r="16" spans="4:8" x14ac:dyDescent="0.25">
      <c r="D16" s="23"/>
    </row>
  </sheetData>
  <conditionalFormatting sqref="E9:H14">
    <cfRule type="containsText" dxfId="128" priority="1" operator="containsText" text="No">
      <formula>NOT(ISERROR(SEARCH("No",E9)))</formula>
    </cfRule>
    <cfRule type="containsText" dxfId="127" priority="2" operator="containsText" text="Yes">
      <formula>NOT(ISERROR(SEARCH("Yes",E9)))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BDD3-B8B0-49EA-BE1C-E176ECE376CA}">
  <sheetPr codeName="Sheet2"/>
  <dimension ref="B1:L72"/>
  <sheetViews>
    <sheetView tabSelected="1" zoomScaleNormal="100" workbookViewId="0">
      <pane ySplit="15" topLeftCell="A16" activePane="bottomLeft" state="frozen"/>
      <selection pane="bottomLeft" activeCell="G17" sqref="G17"/>
    </sheetView>
  </sheetViews>
  <sheetFormatPr defaultRowHeight="15.75" x14ac:dyDescent="0.25"/>
  <cols>
    <col min="1" max="1" width="2.5703125" style="31" customWidth="1"/>
    <col min="2" max="2" width="9.140625" style="31"/>
    <col min="3" max="3" width="21" style="31" customWidth="1"/>
    <col min="4" max="4" width="11.7109375" style="44" customWidth="1"/>
    <col min="5" max="5" width="11.7109375" style="31" customWidth="1"/>
    <col min="6" max="6" width="38.140625" style="31" customWidth="1"/>
    <col min="7" max="7" width="17.140625" style="32" customWidth="1"/>
    <col min="8" max="8" width="70.5703125" style="31" customWidth="1"/>
    <col min="9" max="9" width="10.5703125" style="31" customWidth="1"/>
    <col min="10" max="10" width="9.42578125" style="31" hidden="1" customWidth="1"/>
    <col min="11" max="11" width="9.140625" style="31" hidden="1" customWidth="1"/>
    <col min="12" max="12" width="8.28515625" style="31" hidden="1" customWidth="1"/>
    <col min="13" max="16384" width="9.140625" style="31"/>
  </cols>
  <sheetData>
    <row r="1" spans="2:9" ht="3.75" customHeight="1" x14ac:dyDescent="0.25"/>
    <row r="2" spans="2:9" hidden="1" x14ac:dyDescent="0.25">
      <c r="C2" s="33" t="s">
        <v>40</v>
      </c>
      <c r="D2" s="31"/>
    </row>
    <row r="3" spans="2:9" hidden="1" x14ac:dyDescent="0.25">
      <c r="C3" s="33" t="s">
        <v>41</v>
      </c>
      <c r="D3" s="31"/>
    </row>
    <row r="4" spans="2:9" x14ac:dyDescent="0.25">
      <c r="C4" s="34" t="s">
        <v>87</v>
      </c>
      <c r="D4" s="89" t="str">
        <f>IF(G29="Basement","",IF(G18="Own",IF(K32=1,"Damage Level 1",IF(K32=2,"Damage Level 2",IF(K32=3,"Damage Level 3",IF(K32=4,"Damage Level 4",IF(K32=5,"Damage Level 5",""))))),IF(G18="Rent",IF(K32=1,"Moderate Damage",IF(K32=2,"Moderate Damage",IF(K32=3,"Moderate Damage",IF(K32=4,"Major Damage",IF(K32=5,"Major Damage",""))))),"")))</f>
        <v/>
      </c>
      <c r="E4" s="89"/>
      <c r="F4" s="89"/>
      <c r="G4" s="31"/>
      <c r="H4" s="87"/>
    </row>
    <row r="5" spans="2:9" x14ac:dyDescent="0.25">
      <c r="C5" s="34" t="s">
        <v>148</v>
      </c>
      <c r="D5" s="89" t="str">
        <f>IF(G21="Yes",IF(G22="Yes",IF(G29="Basement",IF(G18="Own",IF(K32=1,"Finished Damage Level 1",IF(K32=2,"Finished Damage Level 2",IF(K32=3,"Finished Damage Level 3",IF(K32=4,"Finished Damage Level 4",IF(K32=5,"Finished Damage Level 5",""))))),IF(G18="Rent",IF(K32=1,"Moderate Damage",IF(K32=2,"Moderate Damage",IF(K32=3,"Moderate Damage",IF(K32=4,"Major Damage",IF(K32=5,"Major Damage",""))))),"")),IF(K32&lt;&gt;"",IF(G18="Own","Finished Damage Level 5","Major Damage"),"")),IF(G29="Basement",IF(G18="Own",IF(K32=1,"Unfinished Damage Level 1",IF(K32=2,"Unfinished Damage Level 2",IF(K32=3,"Unfinished Damage Level 3",IF(K32=4,"Unfinished Damage Level 4",IF(K32=5,"Unfinished Damage Level 5",""))))),IF(G18="Rent",IF(K32=1,"Moderate Damage",IF(K32=2,"Moderate Damage",IF(K32=3,"Moderate Damage",IF(K32=4,"Major Damage",IF(K32=5,"Major Damage",""))))),"")),IF(K32&lt;&gt;"",IF(G18="Own","Unfinished Damage Level 5","Major Damage"),""))),"")</f>
        <v/>
      </c>
      <c r="E5" s="89"/>
      <c r="F5" s="89"/>
      <c r="G5" s="31"/>
      <c r="H5" s="87"/>
    </row>
    <row r="6" spans="2:9" x14ac:dyDescent="0.25">
      <c r="C6" s="34" t="s">
        <v>88</v>
      </c>
      <c r="D6" s="89" t="str">
        <f>IF(G18="Own",IF(K52=1,"Damage Level 1",IF(K52=2,"Damage Level 2",IF(K52=3,"Damage Level 3",IF(K52=4,"Damage Level 4",IF(K52=5,"Damage Level 5",""))))),IF(G18="Rent",IF(K52=1,"Moderate Damage",IF(K52=2,"Moderate Damage",IF(K52=3,"Moderate Damage",IF(K52=4,"Major Damage",IF(K52=5,"Major Damage",""))))),""))</f>
        <v/>
      </c>
      <c r="E6" s="89"/>
      <c r="F6" s="89"/>
      <c r="H6" s="87"/>
    </row>
    <row r="7" spans="2:9" ht="16.5" thickBot="1" x14ac:dyDescent="0.3">
      <c r="C7" s="34" t="s">
        <v>89</v>
      </c>
      <c r="D7" s="89" t="str">
        <f>IF(G18="Own",IF(K66=1,"Damage Level 1",IF(K66=2,"Damage Level 2",IF(K66=3,"Damage Level 3",IF(K66=4,"Damage Level 4",IF(K66=5,"Damage Level 5",""))))),IF(G18="Rent",IF(K66=1,"Moderate Damage",IF(K66=2,"Moderate Damage",IF(K66=3,"Moderate Damage",IF(K66=4,"Major Damage",IF(K66=5,"Major Damage",""))))),""))</f>
        <v/>
      </c>
      <c r="E7" s="89"/>
      <c r="F7" s="89"/>
    </row>
    <row r="8" spans="2:9" ht="16.5" thickBot="1" x14ac:dyDescent="0.3">
      <c r="C8" s="34" t="s">
        <v>90</v>
      </c>
      <c r="D8" s="90" t="str">
        <f>IF(G18="Own",IF(K70=1,"Damage Level 1",IF(K70=2,"Damage Level 2",IF(K70=3,"Damage Level 3",IF(K70=4,"Damage Level 4",IF(K70=5,"Damage Level 5",""))))),IF(G18="Rent",IF(K70=1,"Moderate Damage",IF(K70=2,"Moderate Damage",IF(K70=3,"Moderate Damage",IF(K70=4,"Major Damage",IF(K70=5,"Major Damage",""))))),""))</f>
        <v/>
      </c>
      <c r="E8" s="90"/>
      <c r="F8" s="91"/>
      <c r="G8" s="35" t="s">
        <v>91</v>
      </c>
      <c r="I8" s="35" t="s">
        <v>93</v>
      </c>
    </row>
    <row r="9" spans="2:9" x14ac:dyDescent="0.25">
      <c r="C9" s="36" t="s">
        <v>68</v>
      </c>
      <c r="D9" s="92" t="str">
        <f>IF(I9="Yes","Enter a Retaining Wall Service Call.","")</f>
        <v/>
      </c>
      <c r="E9" s="93"/>
      <c r="F9" s="93"/>
      <c r="G9" s="53"/>
      <c r="H9" s="37" t="s">
        <v>95</v>
      </c>
      <c r="I9" s="25"/>
    </row>
    <row r="10" spans="2:9" ht="47.25" x14ac:dyDescent="0.25">
      <c r="C10" s="34"/>
      <c r="D10" s="94" t="str">
        <f>IF(I10="Yes","Enter a HVAC Service Call.","")</f>
        <v/>
      </c>
      <c r="E10" s="95"/>
      <c r="F10" s="95"/>
      <c r="G10" s="54"/>
      <c r="H10" s="38" t="s">
        <v>118</v>
      </c>
      <c r="I10" s="26"/>
    </row>
    <row r="11" spans="2:9" x14ac:dyDescent="0.25">
      <c r="C11" s="34"/>
      <c r="D11" s="94" t="str">
        <f>IF(I11="Yes","Enter a Well Service Call.","")</f>
        <v/>
      </c>
      <c r="E11" s="95"/>
      <c r="F11" s="95"/>
      <c r="G11" s="54"/>
      <c r="H11" s="38" t="s">
        <v>96</v>
      </c>
      <c r="I11" s="26"/>
    </row>
    <row r="12" spans="2:9" x14ac:dyDescent="0.25">
      <c r="C12" s="34"/>
      <c r="D12" s="94" t="str">
        <f>IF(I12="Yes","Enter a Septic Service Call.","")</f>
        <v/>
      </c>
      <c r="E12" s="95"/>
      <c r="F12" s="95"/>
      <c r="G12" s="54"/>
      <c r="H12" s="38" t="s">
        <v>97</v>
      </c>
      <c r="I12" s="26"/>
    </row>
    <row r="13" spans="2:9" ht="31.5" x14ac:dyDescent="0.25">
      <c r="C13" s="34"/>
      <c r="D13" s="94" t="str">
        <f>IF(I13="Yes","Enter a SF Service Call.","")</f>
        <v/>
      </c>
      <c r="E13" s="95"/>
      <c r="F13" s="95"/>
      <c r="G13" s="54"/>
      <c r="H13" s="38" t="s">
        <v>94</v>
      </c>
      <c r="I13" s="26"/>
    </row>
    <row r="14" spans="2:9" ht="32.25" thickBot="1" x14ac:dyDescent="0.3">
      <c r="C14" s="34"/>
      <c r="D14" s="96" t="str">
        <f>IF(I14="yes","Enter ADA Ramp Repair","")</f>
        <v/>
      </c>
      <c r="E14" s="97"/>
      <c r="F14" s="97"/>
      <c r="G14" s="55"/>
      <c r="H14" s="39" t="s">
        <v>234</v>
      </c>
      <c r="I14" s="27"/>
    </row>
    <row r="15" spans="2:9" ht="3.75" customHeight="1" x14ac:dyDescent="0.25">
      <c r="C15" s="34"/>
      <c r="D15" s="40"/>
      <c r="E15" s="40"/>
    </row>
    <row r="16" spans="2:9" ht="16.5" thickBot="1" x14ac:dyDescent="0.3">
      <c r="B16" s="88" t="s">
        <v>85</v>
      </c>
      <c r="C16" s="88"/>
      <c r="D16" s="88"/>
      <c r="E16" s="88"/>
      <c r="F16" s="88"/>
    </row>
    <row r="17" spans="2:12" ht="49.5" customHeight="1" x14ac:dyDescent="0.25">
      <c r="C17" s="68"/>
      <c r="D17" s="105" t="s">
        <v>235</v>
      </c>
      <c r="E17" s="106"/>
      <c r="F17" s="107"/>
      <c r="G17" s="28"/>
      <c r="H17" s="41" t="str">
        <f>IF(G17="No","Record the appropriate NPR response. Advise app that assistance only available for primary residence.  End interview.","")</f>
        <v/>
      </c>
    </row>
    <row r="18" spans="2:12" ht="33" customHeight="1" x14ac:dyDescent="0.25">
      <c r="C18" s="34"/>
      <c r="D18" s="101" t="s">
        <v>60</v>
      </c>
      <c r="E18" s="99"/>
      <c r="F18" s="100"/>
      <c r="G18" s="29"/>
      <c r="H18" s="61" t="str">
        <f>IF(G18="Own",IF(G20="Assisted Living Facility","Applicant cannot be an owner for listed reisidence type.",IF(G20="Apartment","Applicant cannot be an owner for listed reisidence type.",IF(G20="Dorm","Applicant cannot be an owner for listed reisidence type.",IF(G20="Correctional Facility","Applicant cannot be an owner for listed reisidence type.",IF(G20="Military Housing","Applicant cannot be an owner for listed reisidence type.",IF(G20="Other","Confirm app is an owner vs retner with listed residence type.","")))))),"")</f>
        <v/>
      </c>
    </row>
    <row r="19" spans="2:12" ht="66.75" customHeight="1" x14ac:dyDescent="0.25">
      <c r="D19" s="101" t="s">
        <v>32</v>
      </c>
      <c r="E19" s="99"/>
      <c r="F19" s="100"/>
      <c r="G19" s="29"/>
      <c r="H19" s="42" t="str">
        <f>IF(G19="No","Confirm the residence type (Question 4) selecting the Not Affected option for Appliances and Furnishings, ask the relocation need only after confirming Utilities to be Out, a FTR situation or Tagged/Immediate threat condition to exist.","")</f>
        <v/>
      </c>
    </row>
    <row r="20" spans="2:12" ht="66" customHeight="1" x14ac:dyDescent="0.25">
      <c r="D20" s="101" t="s">
        <v>231</v>
      </c>
      <c r="E20" s="99"/>
      <c r="F20" s="100"/>
      <c r="G20" s="29"/>
      <c r="H20" s="43" t="str">
        <f>IF(G20="Assisted Living Facility","Follow existing guidance when inspected as a renter, relocation answer will be No with minimal PP loses evaluated.",IF(G20="Dorm","Follow existing guidance when inspected as a renter, relocation answer will be No with minimal PP loses evaluated.",IF(G20="Correctional Facility","Follow existing guidance when inspected as a renter, relocation answer will be No with minimal PP loses evaluated.",IF(G20="Military Housing","Follow existing guidance when inspected as a renter, relocation answer will be No with minimal PP loses evaluated.",IF(G20="Other","When applicant is a non-traditional dweller, inspectors will follow existing guidance recording the force to relocate special condition, ask the relocation question and confirm acceptable PP losses. No further questions below will need to be asked.","")))))</f>
        <v/>
      </c>
    </row>
    <row r="21" spans="2:12" ht="48" customHeight="1" x14ac:dyDescent="0.25">
      <c r="D21" s="101" t="s">
        <v>61</v>
      </c>
      <c r="E21" s="99"/>
      <c r="F21" s="100"/>
      <c r="G21" s="29"/>
      <c r="H21" s="43" t="str">
        <f>IF(G21="Yes","Defined As: An enclosed area of the home where any portion of the exterior wall or concrete floor is below grade. Split-level homes are excluded.","")</f>
        <v/>
      </c>
    </row>
    <row r="22" spans="2:12" ht="31.5" customHeight="1" thickBot="1" x14ac:dyDescent="0.3">
      <c r="D22" s="108" t="str">
        <f>IF(G21="Yes","Do any household members sleep in the basement on a nightly basis?","")</f>
        <v/>
      </c>
      <c r="E22" s="109"/>
      <c r="F22" s="110"/>
      <c r="G22" s="30"/>
      <c r="H22" s="42"/>
    </row>
    <row r="23" spans="2:12" x14ac:dyDescent="0.25">
      <c r="B23" s="104" t="str">
        <f>IF(G18="Own","Instruct app to answer questions based on conditions immediatley following the event.",IF(G18="Rent","Instruct app to answer questions based on conditions at time of interview.",""))</f>
        <v/>
      </c>
      <c r="C23" s="104"/>
      <c r="D23" s="104"/>
      <c r="E23" s="104"/>
      <c r="F23" s="104"/>
      <c r="G23" s="31"/>
      <c r="H23" s="42"/>
    </row>
    <row r="24" spans="2:12" ht="31.5" customHeight="1" x14ac:dyDescent="0.25">
      <c r="D24" s="98" t="str">
        <f>IF(G18="Own","Was your home damaged as result of Flooding?",IF(G18="Rent","Does your home remain damaged as a result of Flooding?",""))</f>
        <v/>
      </c>
      <c r="E24" s="99"/>
      <c r="F24" s="100"/>
      <c r="G24" s="20"/>
      <c r="H24" s="43" t="str">
        <f>IF(G24="Yes","Verify damages occurred within incident period.  If not, change to No.","")</f>
        <v/>
      </c>
    </row>
    <row r="25" spans="2:12" ht="24" customHeight="1" x14ac:dyDescent="0.25">
      <c r="D25" s="62"/>
      <c r="E25" s="62"/>
      <c r="F25" s="63" t="s">
        <v>33</v>
      </c>
      <c r="G25" s="20"/>
    </row>
    <row r="26" spans="2:12" ht="24" customHeight="1" x14ac:dyDescent="0.25">
      <c r="D26" s="62"/>
      <c r="E26" s="62"/>
      <c r="F26" s="64" t="s">
        <v>63</v>
      </c>
      <c r="G26" s="21"/>
    </row>
    <row r="27" spans="2:12" ht="24" customHeight="1" x14ac:dyDescent="0.25">
      <c r="D27" s="62"/>
      <c r="E27" s="62"/>
      <c r="F27" s="64" t="s">
        <v>64</v>
      </c>
      <c r="G27" s="21"/>
    </row>
    <row r="28" spans="2:12" ht="24" customHeight="1" x14ac:dyDescent="0.25">
      <c r="D28" s="62"/>
      <c r="E28" s="62"/>
      <c r="F28" s="65" t="s">
        <v>65</v>
      </c>
      <c r="G28" s="21"/>
    </row>
    <row r="29" spans="2:12" ht="31.5" x14ac:dyDescent="0.25">
      <c r="D29" s="62"/>
      <c r="E29" s="62"/>
      <c r="F29" s="64" t="s">
        <v>3</v>
      </c>
      <c r="G29" s="22"/>
      <c r="H29" s="75" t="str">
        <f>IF(G29="Basement",IF(G20="Mobile Home","Mobile Homes typically do not have a basement. Please review HWM location.",IF(G20="Travel Trailer","Travel Trailers typically do not have a basement. Please review HWM location.","")),"")</f>
        <v/>
      </c>
    </row>
    <row r="30" spans="2:12" ht="49.5" hidden="1" customHeight="1" x14ac:dyDescent="0.25">
      <c r="D30" s="62"/>
      <c r="E30" s="62"/>
      <c r="F30" s="66" t="s">
        <v>62</v>
      </c>
      <c r="G30" s="20"/>
    </row>
    <row r="31" spans="2:12" ht="31.5" hidden="1" x14ac:dyDescent="0.25">
      <c r="D31" s="62"/>
      <c r="E31" s="62"/>
      <c r="F31" s="67" t="s">
        <v>232</v>
      </c>
      <c r="G31" s="21"/>
      <c r="I31" s="46" t="str">
        <f>IF(G31="Crawlspace",1,IF(G31="Basement",2,IF(G31="1st",3,IF(G31="2nd",4,IF(G31="3rd or Higher",5,"")))))</f>
        <v/>
      </c>
      <c r="L31" s="47" t="str">
        <f>IF(I31="","",IF(I31&gt;I29,"Floor must be equal to or lower than location of HWM.",""))</f>
        <v/>
      </c>
    </row>
    <row r="32" spans="2:12" ht="78.75" x14ac:dyDescent="0.25">
      <c r="D32" s="62"/>
      <c r="E32" s="62"/>
      <c r="F32" s="64" t="s">
        <v>4</v>
      </c>
      <c r="G32" s="22"/>
      <c r="H32" s="48" t="s">
        <v>71</v>
      </c>
      <c r="J32" s="46" t="str">
        <f>IF(G29="Over Roof",IF(G32&lt;&gt;"",5,""),IF(G29="Attic",IF(G32&lt;&gt;"",5,""),IF(G29="Crawlspace",0,IF(G21="Yes",IF(I29&gt;2,5,IF(G32="&lt; 3 Inches",1,IF(G32="3 Inches to 2'",2,IF(G32="&gt; 2' to 4' ",3,IF(G32="&gt; 4' to 6'",IF(G30="Yes",5,4),IF(G32="&gt; 6'",IF(G30="Yes",5,4),"")))))),IF(G32="&lt; 3 Inches",1,IF(G32="3 Inches to 2'",2,IF(G32="&gt; 2' to 4' ",3,IF(G32="&gt; 4' to 6'",4,IF(G32="&gt; 6'",5,"")))))))))</f>
        <v/>
      </c>
      <c r="K32" s="49" t="str">
        <f>IF(G29="","",IF(G18="Own",IF(G20&lt;&gt;"Mobile Home",J32,IF(G25="Yes",IF(G29="Crawlspace",IF(G31="Yes",J32,""),J32))),IF(G18="Rent",IF(G20&lt;&gt;"Mobile Home",J32,IF(G25="Yes",IF(G29="Crawlspace",IF(G31="Yes",J32,""),J32))),"")))</f>
        <v/>
      </c>
    </row>
    <row r="33" spans="4:10" x14ac:dyDescent="0.25">
      <c r="D33" s="31"/>
      <c r="E33" s="45"/>
      <c r="F33" s="45"/>
      <c r="G33" s="45"/>
      <c r="H33" s="48"/>
    </row>
    <row r="34" spans="4:10" ht="31.5" customHeight="1" x14ac:dyDescent="0.25">
      <c r="D34" s="98" t="str">
        <f>IF(G18="Own","Was your home damaged as result of Wind / Rain?",IF(G18="Rent","Does your home remain damaged as a result of Wind / Rain?",""))</f>
        <v/>
      </c>
      <c r="E34" s="99"/>
      <c r="F34" s="100"/>
      <c r="G34" s="20"/>
      <c r="H34" s="43" t="str">
        <f>IF(G34="Yes","Verify damages occurred within incident period.  If not, change to No.","")</f>
        <v/>
      </c>
    </row>
    <row r="35" spans="4:10" ht="63" x14ac:dyDescent="0.25">
      <c r="D35" s="62"/>
      <c r="E35" s="62"/>
      <c r="F35" s="64" t="s">
        <v>98</v>
      </c>
      <c r="G35" s="51"/>
      <c r="J35" s="46" t="str">
        <f>IF(G35="Yes",4,"")</f>
        <v/>
      </c>
    </row>
    <row r="36" spans="4:10" ht="24" hidden="1" customHeight="1" x14ac:dyDescent="0.25">
      <c r="D36" s="102" t="s">
        <v>100</v>
      </c>
      <c r="E36" s="103"/>
      <c r="F36" s="64" t="s">
        <v>72</v>
      </c>
      <c r="G36" s="52"/>
      <c r="J36" s="46" t="str">
        <f>IF(G36="Yes",3,"")</f>
        <v/>
      </c>
    </row>
    <row r="37" spans="4:10" ht="63" x14ac:dyDescent="0.25">
      <c r="D37" s="62"/>
      <c r="E37" s="62"/>
      <c r="F37" s="64" t="s">
        <v>99</v>
      </c>
      <c r="G37" s="51"/>
      <c r="J37" s="46" t="str">
        <f>IF(G37="Yes",4,"")</f>
        <v/>
      </c>
    </row>
    <row r="38" spans="4:10" ht="31.5" hidden="1" x14ac:dyDescent="0.25">
      <c r="D38" s="102" t="s">
        <v>100</v>
      </c>
      <c r="E38" s="103"/>
      <c r="F38" s="64" t="s">
        <v>70</v>
      </c>
      <c r="G38" s="52"/>
      <c r="J38" s="46" t="str">
        <f>IF(G38="Yes",3,"")</f>
        <v/>
      </c>
    </row>
    <row r="39" spans="4:10" ht="31.5" x14ac:dyDescent="0.25">
      <c r="D39" s="62"/>
      <c r="E39" s="62"/>
      <c r="F39" s="64" t="s">
        <v>101</v>
      </c>
      <c r="G39" s="51"/>
      <c r="J39" s="46" t="str">
        <f>IF(G39="Yes",3,"")</f>
        <v/>
      </c>
    </row>
    <row r="40" spans="4:10" ht="31.5" x14ac:dyDescent="0.25">
      <c r="D40" s="62"/>
      <c r="E40" s="62"/>
      <c r="F40" s="64" t="s">
        <v>102</v>
      </c>
      <c r="G40" s="52"/>
      <c r="J40" s="46" t="str">
        <f>IF(G40="Yes",3,"")</f>
        <v/>
      </c>
    </row>
    <row r="41" spans="4:10" ht="47.25" x14ac:dyDescent="0.25">
      <c r="D41" s="62"/>
      <c r="E41" s="62"/>
      <c r="F41" s="64" t="s">
        <v>103</v>
      </c>
      <c r="G41" s="51"/>
      <c r="J41" s="46" t="str">
        <f>IF(G41="Yes",3,"")</f>
        <v/>
      </c>
    </row>
    <row r="42" spans="4:10" ht="47.25" x14ac:dyDescent="0.25">
      <c r="D42" s="62"/>
      <c r="E42" s="62"/>
      <c r="F42" s="64" t="s">
        <v>104</v>
      </c>
      <c r="G42" s="51"/>
      <c r="J42" s="46" t="str">
        <f>IF(G42="Yes",2,"")</f>
        <v/>
      </c>
    </row>
    <row r="43" spans="4:10" ht="47.25" x14ac:dyDescent="0.25">
      <c r="D43" s="62"/>
      <c r="E43" s="62"/>
      <c r="F43" s="64" t="s">
        <v>105</v>
      </c>
      <c r="G43" s="51"/>
      <c r="J43" s="46" t="str">
        <f>IF(G43="Yes",2,"")</f>
        <v/>
      </c>
    </row>
    <row r="44" spans="4:10" ht="31.5" x14ac:dyDescent="0.25">
      <c r="D44" s="62"/>
      <c r="E44" s="62"/>
      <c r="F44" s="64" t="s">
        <v>106</v>
      </c>
      <c r="G44" s="51"/>
      <c r="J44" s="46" t="str">
        <f>IF(G44="Yes",2,"")</f>
        <v/>
      </c>
    </row>
    <row r="45" spans="4:10" ht="63" x14ac:dyDescent="0.25">
      <c r="D45" s="62"/>
      <c r="E45" s="62"/>
      <c r="F45" s="64" t="s">
        <v>107</v>
      </c>
      <c r="G45" s="51"/>
      <c r="J45" s="46" t="str">
        <f>IF(G45="Yes",2,"")</f>
        <v/>
      </c>
    </row>
    <row r="46" spans="4:10" ht="31.5" x14ac:dyDescent="0.25">
      <c r="D46" s="62"/>
      <c r="E46" s="62"/>
      <c r="F46" s="64" t="s">
        <v>108</v>
      </c>
      <c r="G46" s="51"/>
      <c r="J46" s="46" t="str">
        <f>IF(G46="Yes",2,"")</f>
        <v/>
      </c>
    </row>
    <row r="47" spans="4:10" ht="31.5" x14ac:dyDescent="0.25">
      <c r="D47" s="62"/>
      <c r="E47" s="62"/>
      <c r="F47" s="64" t="s">
        <v>109</v>
      </c>
      <c r="G47" s="51"/>
      <c r="J47" s="46" t="str">
        <f t="shared" ref="J47:J52" si="0">IF(G47="Yes",1,"")</f>
        <v/>
      </c>
    </row>
    <row r="48" spans="4:10" ht="31.5" x14ac:dyDescent="0.25">
      <c r="D48" s="62"/>
      <c r="E48" s="62"/>
      <c r="F48" s="64" t="s">
        <v>110</v>
      </c>
      <c r="G48" s="51"/>
      <c r="J48" s="46" t="str">
        <f t="shared" si="0"/>
        <v/>
      </c>
    </row>
    <row r="49" spans="4:11" ht="47.25" x14ac:dyDescent="0.25">
      <c r="D49" s="62"/>
      <c r="E49" s="62"/>
      <c r="F49" s="64" t="s">
        <v>111</v>
      </c>
      <c r="G49" s="51"/>
      <c r="J49" s="46" t="str">
        <f t="shared" si="0"/>
        <v/>
      </c>
    </row>
    <row r="50" spans="4:11" ht="31.5" x14ac:dyDescent="0.25">
      <c r="D50" s="62"/>
      <c r="E50" s="62"/>
      <c r="F50" s="64" t="s">
        <v>233</v>
      </c>
      <c r="G50" s="51"/>
      <c r="J50" s="46" t="str">
        <f t="shared" si="0"/>
        <v/>
      </c>
    </row>
    <row r="51" spans="4:11" ht="47.25" customHeight="1" x14ac:dyDescent="0.25">
      <c r="D51" s="62"/>
      <c r="E51" s="62"/>
      <c r="F51" s="64" t="s">
        <v>112</v>
      </c>
      <c r="G51" s="51"/>
      <c r="J51" s="46" t="str">
        <f t="shared" si="0"/>
        <v/>
      </c>
    </row>
    <row r="52" spans="4:11" ht="47.25" x14ac:dyDescent="0.25">
      <c r="D52" s="62"/>
      <c r="E52" s="62"/>
      <c r="F52" s="64" t="s">
        <v>113</v>
      </c>
      <c r="G52" s="51"/>
      <c r="J52" s="46" t="str">
        <f t="shared" si="0"/>
        <v/>
      </c>
      <c r="K52" s="49">
        <f>MAX(J35:J52)</f>
        <v>0</v>
      </c>
    </row>
    <row r="54" spans="4:11" ht="31.5" customHeight="1" x14ac:dyDescent="0.25">
      <c r="D54" s="98" t="str">
        <f>IF(G18="Own","Was your home damaged as result of Earthquake?",IF(G18="Rent","Does your home remain damaged as a result of Earthquake?",""))</f>
        <v/>
      </c>
      <c r="E54" s="99"/>
      <c r="F54" s="100"/>
      <c r="G54" s="20"/>
      <c r="H54" s="43" t="str">
        <f>IF(G54="Yes","Verify damages occurred within incident period.  If not, change to No.","")</f>
        <v/>
      </c>
    </row>
    <row r="55" spans="4:11" ht="31.5" x14ac:dyDescent="0.25">
      <c r="D55" s="62"/>
      <c r="E55" s="62"/>
      <c r="F55" s="64" t="s">
        <v>73</v>
      </c>
      <c r="G55" s="51"/>
      <c r="J55" s="46" t="str">
        <f>IF(G55="Yes",4,"")</f>
        <v/>
      </c>
    </row>
    <row r="56" spans="4:11" ht="63" x14ac:dyDescent="0.25">
      <c r="D56" s="62"/>
      <c r="E56" s="62"/>
      <c r="F56" s="64" t="s">
        <v>114</v>
      </c>
      <c r="G56" s="51"/>
      <c r="J56" s="46" t="str">
        <f>IF(G56="Yes",4,"")</f>
        <v/>
      </c>
    </row>
    <row r="57" spans="4:11" ht="31.5" x14ac:dyDescent="0.25">
      <c r="D57" s="62"/>
      <c r="E57" s="62"/>
      <c r="F57" s="64" t="s">
        <v>74</v>
      </c>
      <c r="G57" s="51"/>
      <c r="J57" s="46" t="str">
        <f>IF(G57="Yes",3,"")</f>
        <v/>
      </c>
    </row>
    <row r="58" spans="4:11" ht="47.25" x14ac:dyDescent="0.25">
      <c r="D58" s="62"/>
      <c r="E58" s="62"/>
      <c r="F58" s="64" t="s">
        <v>119</v>
      </c>
      <c r="G58" s="51"/>
      <c r="J58" s="46" t="str">
        <f>IF(G58="Yes",3,"")</f>
        <v/>
      </c>
    </row>
    <row r="59" spans="4:11" ht="31.5" x14ac:dyDescent="0.25">
      <c r="D59" s="62"/>
      <c r="E59" s="62"/>
      <c r="F59" s="64" t="s">
        <v>115</v>
      </c>
      <c r="G59" s="51"/>
      <c r="J59" s="46" t="str">
        <f>IF(G59="Yes",3,"")</f>
        <v/>
      </c>
    </row>
    <row r="60" spans="4:11" ht="47.25" x14ac:dyDescent="0.25">
      <c r="D60" s="62"/>
      <c r="E60" s="62"/>
      <c r="F60" s="64" t="s">
        <v>120</v>
      </c>
      <c r="G60" s="51"/>
      <c r="J60" s="46" t="str">
        <f>IF(G60="Yes",2,"")</f>
        <v/>
      </c>
    </row>
    <row r="61" spans="4:11" ht="31.5" x14ac:dyDescent="0.25">
      <c r="D61" s="62"/>
      <c r="E61" s="62"/>
      <c r="F61" s="64" t="s">
        <v>75</v>
      </c>
      <c r="G61" s="51"/>
      <c r="J61" s="46" t="str">
        <f>IF(G61="Yes",2,"")</f>
        <v/>
      </c>
    </row>
    <row r="62" spans="4:11" ht="47.25" x14ac:dyDescent="0.25">
      <c r="D62" s="62"/>
      <c r="E62" s="62"/>
      <c r="F62" s="64" t="s">
        <v>76</v>
      </c>
      <c r="G62" s="51"/>
      <c r="J62" s="46" t="str">
        <f>IF(G62="Yes",2,"")</f>
        <v/>
      </c>
    </row>
    <row r="63" spans="4:11" ht="31.5" x14ac:dyDescent="0.25">
      <c r="D63" s="62"/>
      <c r="E63" s="62"/>
      <c r="F63" s="64" t="s">
        <v>116</v>
      </c>
      <c r="G63" s="51"/>
      <c r="J63" s="46" t="str">
        <f>IF(G63="Yes",2,"")</f>
        <v/>
      </c>
    </row>
    <row r="64" spans="4:11" ht="63" x14ac:dyDescent="0.25">
      <c r="D64" s="62"/>
      <c r="E64" s="62"/>
      <c r="F64" s="64" t="s">
        <v>77</v>
      </c>
      <c r="G64" s="51"/>
      <c r="J64" s="46" t="str">
        <f>IF(G64="Yes",2,"")</f>
        <v/>
      </c>
    </row>
    <row r="65" spans="4:12" ht="63" x14ac:dyDescent="0.25">
      <c r="D65" s="62"/>
      <c r="E65" s="62"/>
      <c r="F65" s="64" t="s">
        <v>117</v>
      </c>
      <c r="G65" s="51"/>
      <c r="J65" s="46" t="str">
        <f>IF(G65="Yes",1,"")</f>
        <v/>
      </c>
    </row>
    <row r="66" spans="4:12" x14ac:dyDescent="0.25">
      <c r="D66" s="62"/>
      <c r="E66" s="62"/>
      <c r="F66" s="64" t="s">
        <v>78</v>
      </c>
      <c r="G66" s="51"/>
      <c r="J66" s="46" t="str">
        <f>IF(G66="Yes",1,"")</f>
        <v/>
      </c>
      <c r="K66" s="49">
        <f>MAX(J55:J66)</f>
        <v>0</v>
      </c>
    </row>
    <row r="68" spans="4:12" x14ac:dyDescent="0.25">
      <c r="D68" s="98" t="str">
        <f>IF(G18="Own","Was your home damaged as result of Fire?",IF(G18="Rent","Does your home remain damaged as a result of Fire?",""))</f>
        <v/>
      </c>
      <c r="E68" s="99"/>
      <c r="F68" s="100"/>
      <c r="G68" s="20"/>
    </row>
    <row r="69" spans="4:12" ht="47.25" x14ac:dyDescent="0.25">
      <c r="D69" s="62"/>
      <c r="E69" s="62"/>
      <c r="F69" s="64" t="s">
        <v>79</v>
      </c>
      <c r="G69" s="51"/>
      <c r="J69" s="46" t="str">
        <f>IF(G69="Yes",2,"")</f>
        <v/>
      </c>
    </row>
    <row r="70" spans="4:12" ht="47.25" x14ac:dyDescent="0.25">
      <c r="D70" s="62"/>
      <c r="E70" s="62"/>
      <c r="F70" s="64" t="s">
        <v>80</v>
      </c>
      <c r="G70" s="51"/>
      <c r="J70" s="46" t="str">
        <f>IF(G70="Yes",1,"")</f>
        <v/>
      </c>
      <c r="K70" s="49">
        <f>MAX(J69:J70)</f>
        <v>0</v>
      </c>
    </row>
    <row r="72" spans="4:12" x14ac:dyDescent="0.25">
      <c r="L72" s="50">
        <f>MAX(K32:K70)</f>
        <v>0</v>
      </c>
    </row>
  </sheetData>
  <sheetProtection algorithmName="SHA-512" hashValue="9JkwFfyygyXTLmhx9aZgKpl9wbml/rNMqGV2W0VO3600lOmbb+Fxy3jqO5c4haBBL/t3z0vKxQBn1LI48eS7gQ==" saltValue="efVU1K20DLzeZSn/aZbkMg==" spinCount="100000" sheet="1" selectLockedCells="1"/>
  <mergeCells count="26">
    <mergeCell ref="D17:F17"/>
    <mergeCell ref="D22:F22"/>
    <mergeCell ref="D18:F18"/>
    <mergeCell ref="D21:F21"/>
    <mergeCell ref="D20:F20"/>
    <mergeCell ref="D68:F68"/>
    <mergeCell ref="D54:F54"/>
    <mergeCell ref="D34:F34"/>
    <mergeCell ref="D19:F19"/>
    <mergeCell ref="D24:F24"/>
    <mergeCell ref="D36:E36"/>
    <mergeCell ref="D38:E38"/>
    <mergeCell ref="B23:F23"/>
    <mergeCell ref="H4:H6"/>
    <mergeCell ref="B16:F16"/>
    <mergeCell ref="D4:F4"/>
    <mergeCell ref="D5:F5"/>
    <mergeCell ref="D6:F6"/>
    <mergeCell ref="D7:F7"/>
    <mergeCell ref="D8:F8"/>
    <mergeCell ref="D9:F9"/>
    <mergeCell ref="D10:F10"/>
    <mergeCell ref="D11:F11"/>
    <mergeCell ref="D12:F12"/>
    <mergeCell ref="D13:F13"/>
    <mergeCell ref="D14:F14"/>
  </mergeCells>
  <conditionalFormatting sqref="D2:D3">
    <cfRule type="containsBlanks" dxfId="126" priority="365">
      <formula>LEN(TRIM(D2))=0</formula>
    </cfRule>
  </conditionalFormatting>
  <conditionalFormatting sqref="G29">
    <cfRule type="expression" dxfId="125" priority="274">
      <formula>G17&lt;&gt;"Yes"</formula>
    </cfRule>
  </conditionalFormatting>
  <conditionalFormatting sqref="G31">
    <cfRule type="expression" dxfId="124" priority="355">
      <formula>G20&lt;&gt;"Mobile Home"</formula>
    </cfRule>
    <cfRule type="expression" dxfId="123" priority="358">
      <formula>G20="Mobile Home"</formula>
    </cfRule>
  </conditionalFormatting>
  <conditionalFormatting sqref="G32">
    <cfRule type="expression" dxfId="122" priority="270">
      <formula>G17&lt;&gt;"Yes"</formula>
    </cfRule>
  </conditionalFormatting>
  <conditionalFormatting sqref="G30">
    <cfRule type="expression" dxfId="121" priority="347">
      <formula>G21&lt;&gt;"Yes"</formula>
    </cfRule>
    <cfRule type="expression" dxfId="120" priority="348">
      <formula>G25&lt;&gt;"Yes"</formula>
    </cfRule>
  </conditionalFormatting>
  <conditionalFormatting sqref="G19">
    <cfRule type="expression" dxfId="119" priority="341">
      <formula>G17&lt;&gt;"Yes"</formula>
    </cfRule>
  </conditionalFormatting>
  <conditionalFormatting sqref="G24">
    <cfRule type="expression" dxfId="118" priority="332">
      <formula>G17&lt;&gt;"Yes"</formula>
    </cfRule>
    <cfRule type="expression" dxfId="117" priority="340">
      <formula>G19&lt;&gt;"Yes"</formula>
    </cfRule>
  </conditionalFormatting>
  <conditionalFormatting sqref="G20">
    <cfRule type="expression" dxfId="116" priority="339">
      <formula>G17&lt;&gt;"Yes"</formula>
    </cfRule>
  </conditionalFormatting>
  <conditionalFormatting sqref="G25">
    <cfRule type="expression" dxfId="115" priority="337">
      <formula>G17&lt;&gt;"Yes"</formula>
    </cfRule>
  </conditionalFormatting>
  <conditionalFormatting sqref="G18">
    <cfRule type="expression" dxfId="114" priority="333">
      <formula>G$17&lt;&gt;"Yes"</formula>
    </cfRule>
  </conditionalFormatting>
  <conditionalFormatting sqref="G26">
    <cfRule type="expression" dxfId="113" priority="319">
      <formula>G25&lt;&gt;"No"</formula>
    </cfRule>
    <cfRule type="expression" dxfId="112" priority="320">
      <formula>G25="No"</formula>
    </cfRule>
  </conditionalFormatting>
  <conditionalFormatting sqref="G27">
    <cfRule type="expression" dxfId="111" priority="323">
      <formula>G26&lt;&gt;"Yes"</formula>
    </cfRule>
    <cfRule type="expression" dxfId="110" priority="324">
      <formula>G26="Yes"</formula>
    </cfRule>
  </conditionalFormatting>
  <conditionalFormatting sqref="G28">
    <cfRule type="expression" dxfId="109" priority="317">
      <formula>G26="Yes"</formula>
    </cfRule>
    <cfRule type="expression" dxfId="108" priority="318">
      <formula>G26&lt;&gt;"Yes"</formula>
    </cfRule>
  </conditionalFormatting>
  <conditionalFormatting sqref="G21">
    <cfRule type="expression" dxfId="107" priority="62">
      <formula>G20="Boat"</formula>
    </cfRule>
    <cfRule type="expression" dxfId="106" priority="381">
      <formula>G20="Other"</formula>
    </cfRule>
    <cfRule type="expression" dxfId="105" priority="382">
      <formula>G20="Military Housing"</formula>
    </cfRule>
    <cfRule type="expression" dxfId="104" priority="383">
      <formula>G20="Correctional Facility"</formula>
    </cfRule>
    <cfRule type="expression" dxfId="103" priority="384">
      <formula>G20="Dorm"</formula>
    </cfRule>
    <cfRule type="expression" dxfId="102" priority="385">
      <formula>G20="Assisted Living Facility"</formula>
    </cfRule>
    <cfRule type="expression" dxfId="101" priority="386">
      <formula>G17&lt;&gt;"Yes"</formula>
    </cfRule>
    <cfRule type="expression" dxfId="100" priority="387">
      <formula>G19&lt;&gt;"Yes"</formula>
    </cfRule>
  </conditionalFormatting>
  <conditionalFormatting sqref="G22">
    <cfRule type="expression" dxfId="99" priority="388">
      <formula>G17&lt;&gt;"Yes"</formula>
    </cfRule>
    <cfRule type="expression" dxfId="98" priority="389">
      <formula>G21&lt;&gt;"Yes"</formula>
    </cfRule>
  </conditionalFormatting>
  <conditionalFormatting sqref="G34">
    <cfRule type="expression" dxfId="97" priority="311">
      <formula>G17&lt;&gt;"Yes"</formula>
    </cfRule>
    <cfRule type="expression" dxfId="96" priority="312">
      <formula>G19&lt;&gt;"Yes"</formula>
    </cfRule>
  </conditionalFormatting>
  <conditionalFormatting sqref="F35:G52">
    <cfRule type="expression" dxfId="95" priority="299">
      <formula>$G$34&lt;&gt;"Yes"</formula>
    </cfRule>
  </conditionalFormatting>
  <conditionalFormatting sqref="D18:F18 D22:E22">
    <cfRule type="expression" dxfId="94" priority="297">
      <formula>G17&lt;&gt;"Yes"</formula>
    </cfRule>
  </conditionalFormatting>
  <conditionalFormatting sqref="D19:F19">
    <cfRule type="expression" dxfId="93" priority="296">
      <formula>G17&lt;&gt;"Yes"</formula>
    </cfRule>
  </conditionalFormatting>
  <conditionalFormatting sqref="D20:F20">
    <cfRule type="expression" dxfId="92" priority="295">
      <formula>G17&lt;&gt;"Yes"</formula>
    </cfRule>
  </conditionalFormatting>
  <conditionalFormatting sqref="D21:F21">
    <cfRule type="expression" dxfId="91" priority="56">
      <formula>G20="Other"</formula>
    </cfRule>
    <cfRule type="expression" dxfId="90" priority="57">
      <formula>G20="Military Housing"</formula>
    </cfRule>
    <cfRule type="expression" dxfId="89" priority="58">
      <formula>G20="Correctional Facility"</formula>
    </cfRule>
    <cfRule type="expression" dxfId="88" priority="59">
      <formula>G20="Dorm"</formula>
    </cfRule>
    <cfRule type="expression" dxfId="87" priority="60">
      <formula>G20="Assisted Living Facility"</formula>
    </cfRule>
    <cfRule type="expression" dxfId="86" priority="61">
      <formula>G20="Boat"</formula>
    </cfRule>
    <cfRule type="expression" dxfId="85" priority="285">
      <formula>G17&lt;&gt;"Yes"</formula>
    </cfRule>
    <cfRule type="expression" dxfId="84" priority="294">
      <formula>G19&lt;&gt;"Yes"</formula>
    </cfRule>
  </conditionalFormatting>
  <conditionalFormatting sqref="D24:F24">
    <cfRule type="expression" dxfId="83" priority="284">
      <formula>G17&lt;&gt;"Yes"</formula>
    </cfRule>
    <cfRule type="expression" dxfId="82" priority="293">
      <formula>G19&lt;&gt;"Yes"</formula>
    </cfRule>
  </conditionalFormatting>
  <conditionalFormatting sqref="F26">
    <cfRule type="expression" dxfId="81" priority="290">
      <formula>G25&lt;&gt;"No"</formula>
    </cfRule>
  </conditionalFormatting>
  <conditionalFormatting sqref="F27">
    <cfRule type="expression" dxfId="80" priority="289">
      <formula>G26&lt;&gt;"Yes"</formula>
    </cfRule>
  </conditionalFormatting>
  <conditionalFormatting sqref="F28">
    <cfRule type="expression" dxfId="79" priority="288">
      <formula>G26&lt;&gt;"Yes"</formula>
    </cfRule>
  </conditionalFormatting>
  <conditionalFormatting sqref="F29">
    <cfRule type="expression" dxfId="78" priority="275">
      <formula>G17&lt;&gt;"Yes"</formula>
    </cfRule>
  </conditionalFormatting>
  <conditionalFormatting sqref="F30">
    <cfRule type="expression" dxfId="77" priority="273">
      <formula>G17&lt;&gt;"Yes"</formula>
    </cfRule>
  </conditionalFormatting>
  <conditionalFormatting sqref="F31">
    <cfRule type="expression" dxfId="76" priority="272">
      <formula>G17&lt;&gt;"Yes"</formula>
    </cfRule>
  </conditionalFormatting>
  <conditionalFormatting sqref="F32">
    <cfRule type="expression" dxfId="75" priority="271">
      <formula>G17&lt;&gt;"Yes"</formula>
    </cfRule>
  </conditionalFormatting>
  <conditionalFormatting sqref="F38">
    <cfRule type="expression" dxfId="74" priority="259">
      <formula>G37=""</formula>
    </cfRule>
    <cfRule type="expression" dxfId="73" priority="262">
      <formula>G37="Yes"</formula>
    </cfRule>
  </conditionalFormatting>
  <conditionalFormatting sqref="F50">
    <cfRule type="expression" dxfId="72" priority="202">
      <formula>G34&lt;&gt;"Yes"</formula>
    </cfRule>
  </conditionalFormatting>
  <conditionalFormatting sqref="G50">
    <cfRule type="expression" dxfId="71" priority="201">
      <formula>G34&lt;&gt;"Yes"</formula>
    </cfRule>
  </conditionalFormatting>
  <conditionalFormatting sqref="G54">
    <cfRule type="expression" dxfId="70" priority="195">
      <formula>G17&lt;&gt;"Yes"</formula>
    </cfRule>
    <cfRule type="expression" dxfId="69" priority="196">
      <formula>G19&lt;&gt;"Yes"</formula>
    </cfRule>
  </conditionalFormatting>
  <conditionalFormatting sqref="F55:G66">
    <cfRule type="expression" dxfId="68" priority="183">
      <formula>$G$54&lt;&gt;"Yes"</formula>
    </cfRule>
  </conditionalFormatting>
  <conditionalFormatting sqref="D54:F54">
    <cfRule type="expression" dxfId="67" priority="108">
      <formula>G19&lt;&gt;"Yes"</formula>
    </cfRule>
    <cfRule type="expression" dxfId="66" priority="109">
      <formula>G17&lt;&gt;"Yes"</formula>
    </cfRule>
  </conditionalFormatting>
  <conditionalFormatting sqref="G68">
    <cfRule type="expression" dxfId="65" priority="90">
      <formula>G17&lt;&gt;"Yes"</formula>
    </cfRule>
    <cfRule type="expression" dxfId="64" priority="91">
      <formula>G19&lt;&gt;"Yes"</formula>
    </cfRule>
  </conditionalFormatting>
  <conditionalFormatting sqref="G69:G70">
    <cfRule type="expression" dxfId="63" priority="89">
      <formula>G68&lt;&gt;"yes"</formula>
    </cfRule>
  </conditionalFormatting>
  <conditionalFormatting sqref="F69">
    <cfRule type="expression" dxfId="62" priority="81">
      <formula>G68&lt;&gt;"Yes"</formula>
    </cfRule>
  </conditionalFormatting>
  <conditionalFormatting sqref="G70">
    <cfRule type="expression" dxfId="61" priority="80">
      <formula>G68="Yes"</formula>
    </cfRule>
  </conditionalFormatting>
  <conditionalFormatting sqref="F70">
    <cfRule type="expression" dxfId="60" priority="79">
      <formula>G$68&lt;&gt;"yes"</formula>
    </cfRule>
  </conditionalFormatting>
  <conditionalFormatting sqref="D68:F68">
    <cfRule type="expression" dxfId="59" priority="68">
      <formula>G17&lt;&gt;"Yes"</formula>
    </cfRule>
    <cfRule type="expression" dxfId="58" priority="69">
      <formula>G19&lt;&gt;"Yes"</formula>
    </cfRule>
  </conditionalFormatting>
  <conditionalFormatting sqref="D24:G24 F25:G25">
    <cfRule type="expression" dxfId="57" priority="55">
      <formula>$G$20="Boat"</formula>
    </cfRule>
  </conditionalFormatting>
  <conditionalFormatting sqref="D21:G21">
    <cfRule type="expression" dxfId="56" priority="51">
      <formula>$G$20="Mobile Home"</formula>
    </cfRule>
  </conditionalFormatting>
  <conditionalFormatting sqref="F22">
    <cfRule type="expression" dxfId="55" priority="465">
      <formula>K21&lt;&gt;"Yes"</formula>
    </cfRule>
  </conditionalFormatting>
  <conditionalFormatting sqref="D9:D14">
    <cfRule type="expression" dxfId="54" priority="466">
      <formula>I9="Yes"</formula>
    </cfRule>
  </conditionalFormatting>
  <conditionalFormatting sqref="G9:G14">
    <cfRule type="expression" dxfId="53" priority="467">
      <formula>D9&lt;&gt;""</formula>
    </cfRule>
  </conditionalFormatting>
  <conditionalFormatting sqref="H9:H12">
    <cfRule type="expression" dxfId="52" priority="44">
      <formula>$G$34="Yes"</formula>
    </cfRule>
  </conditionalFormatting>
  <conditionalFormatting sqref="H13:H14">
    <cfRule type="expression" dxfId="51" priority="43">
      <formula>$G$34="Yes"</formula>
    </cfRule>
  </conditionalFormatting>
  <conditionalFormatting sqref="I9:I12">
    <cfRule type="expression" dxfId="50" priority="42">
      <formula>$G$34="Yes"</formula>
    </cfRule>
  </conditionalFormatting>
  <conditionalFormatting sqref="I13:I14">
    <cfRule type="expression" dxfId="49" priority="41">
      <formula>$G$34="Yes"</formula>
    </cfRule>
  </conditionalFormatting>
  <conditionalFormatting sqref="G36">
    <cfRule type="expression" dxfId="48" priority="490">
      <formula>G35=""</formula>
    </cfRule>
    <cfRule type="expression" dxfId="47" priority="491">
      <formula>G35="Yes"</formula>
    </cfRule>
  </conditionalFormatting>
  <conditionalFormatting sqref="F37:G37">
    <cfRule type="expression" dxfId="46" priority="37">
      <formula>$G$35="Yes"</formula>
    </cfRule>
  </conditionalFormatting>
  <conditionalFormatting sqref="F40:G41">
    <cfRule type="expression" dxfId="45" priority="34">
      <formula>$G$39="Yes"</formula>
    </cfRule>
  </conditionalFormatting>
  <conditionalFormatting sqref="F41:G41">
    <cfRule type="expression" dxfId="44" priority="33">
      <formula>$G$40="Yes"</formula>
    </cfRule>
  </conditionalFormatting>
  <conditionalFormatting sqref="F43:G46">
    <cfRule type="expression" dxfId="43" priority="31">
      <formula>$G$42="Yes"</formula>
    </cfRule>
  </conditionalFormatting>
  <conditionalFormatting sqref="F44:G46">
    <cfRule type="expression" dxfId="42" priority="30">
      <formula>$G$43="Yes"</formula>
    </cfRule>
  </conditionalFormatting>
  <conditionalFormatting sqref="F45:G46">
    <cfRule type="expression" dxfId="41" priority="29">
      <formula>$G$44="Yes"</formula>
    </cfRule>
  </conditionalFormatting>
  <conditionalFormatting sqref="F46:G46">
    <cfRule type="expression" dxfId="40" priority="28">
      <formula>$G$45="Yes"</formula>
    </cfRule>
  </conditionalFormatting>
  <conditionalFormatting sqref="F48:G52">
    <cfRule type="expression" dxfId="39" priority="27">
      <formula>$G$47="Yes"</formula>
    </cfRule>
  </conditionalFormatting>
  <conditionalFormatting sqref="F49:G52">
    <cfRule type="expression" dxfId="38" priority="26">
      <formula>$G$48="Yes"</formula>
    </cfRule>
  </conditionalFormatting>
  <conditionalFormatting sqref="F50:G52">
    <cfRule type="expression" dxfId="37" priority="25">
      <formula>$G$49="Yes"</formula>
    </cfRule>
  </conditionalFormatting>
  <conditionalFormatting sqref="F51:G52">
    <cfRule type="expression" dxfId="36" priority="24">
      <formula>$G$50="Yes"</formula>
    </cfRule>
  </conditionalFormatting>
  <conditionalFormatting sqref="F52:G52">
    <cfRule type="expression" dxfId="35" priority="23">
      <formula>$G$51="Yes"</formula>
    </cfRule>
  </conditionalFormatting>
  <conditionalFormatting sqref="G38">
    <cfRule type="expression" dxfId="34" priority="666">
      <formula>G37=""</formula>
    </cfRule>
    <cfRule type="expression" dxfId="33" priority="667">
      <formula>G37="Yes"</formula>
    </cfRule>
    <cfRule type="expression" dxfId="32" priority="668">
      <formula>G34&lt;&gt;"yes"</formula>
    </cfRule>
  </conditionalFormatting>
  <conditionalFormatting sqref="F25">
    <cfRule type="expression" dxfId="31" priority="684">
      <formula>G17&lt;&gt;"Yes"</formula>
    </cfRule>
  </conditionalFormatting>
  <conditionalFormatting sqref="F56:G56">
    <cfRule type="expression" dxfId="30" priority="22">
      <formula>$G$55="Yes"</formula>
    </cfRule>
  </conditionalFormatting>
  <conditionalFormatting sqref="F58:G59">
    <cfRule type="expression" dxfId="29" priority="18">
      <formula>$G$57="Yes"</formula>
    </cfRule>
  </conditionalFormatting>
  <conditionalFormatting sqref="F59:G59">
    <cfRule type="expression" dxfId="28" priority="17">
      <formula>$G$58="Yes"</formula>
    </cfRule>
  </conditionalFormatting>
  <conditionalFormatting sqref="F61:G64">
    <cfRule type="expression" dxfId="27" priority="16">
      <formula>$G$60="Yes"</formula>
    </cfRule>
  </conditionalFormatting>
  <conditionalFormatting sqref="F62:G64">
    <cfRule type="expression" dxfId="26" priority="15">
      <formula>$G$61="Yes"</formula>
    </cfRule>
  </conditionalFormatting>
  <conditionalFormatting sqref="F63:G64">
    <cfRule type="expression" dxfId="25" priority="14">
      <formula>$G$62="Yes"</formula>
    </cfRule>
  </conditionalFormatting>
  <conditionalFormatting sqref="F64:G64">
    <cfRule type="expression" dxfId="24" priority="13">
      <formula>$G$63="Yes"</formula>
    </cfRule>
  </conditionalFormatting>
  <conditionalFormatting sqref="H9:H13">
    <cfRule type="expression" dxfId="23" priority="10">
      <formula>$G$68="Yes"</formula>
    </cfRule>
  </conditionalFormatting>
  <conditionalFormatting sqref="H14">
    <cfRule type="expression" dxfId="22" priority="9">
      <formula>$G$68="Yes"</formula>
    </cfRule>
  </conditionalFormatting>
  <conditionalFormatting sqref="I9:I13">
    <cfRule type="expression" dxfId="21" priority="8">
      <formula>$G$68="Yes"</formula>
    </cfRule>
  </conditionalFormatting>
  <conditionalFormatting sqref="I14">
    <cfRule type="expression" dxfId="20" priority="6">
      <formula>$G$68="Yes"</formula>
    </cfRule>
  </conditionalFormatting>
  <conditionalFormatting sqref="F70:G70">
    <cfRule type="expression" dxfId="19" priority="5">
      <formula>$G$69="Yes"</formula>
    </cfRule>
  </conditionalFormatting>
  <conditionalFormatting sqref="F29:G32">
    <cfRule type="expression" dxfId="18" priority="363">
      <formula>$G$25&lt;&gt;"Yes"</formula>
    </cfRule>
  </conditionalFormatting>
  <conditionalFormatting sqref="G29:G32">
    <cfRule type="expression" dxfId="17" priority="364">
      <formula>$G$25="Yes"</formula>
    </cfRule>
  </conditionalFormatting>
  <conditionalFormatting sqref="F39:G52">
    <cfRule type="expression" dxfId="16" priority="685">
      <formula>$K$52&gt;3</formula>
    </cfRule>
  </conditionalFormatting>
  <conditionalFormatting sqref="F42:G52">
    <cfRule type="expression" dxfId="15" priority="686">
      <formula>$K$52&gt;2</formula>
    </cfRule>
  </conditionalFormatting>
  <conditionalFormatting sqref="F47:G52">
    <cfRule type="expression" dxfId="14" priority="687">
      <formula>$K$52&gt;1</formula>
    </cfRule>
  </conditionalFormatting>
  <conditionalFormatting sqref="F57:G66">
    <cfRule type="expression" dxfId="13" priority="688">
      <formula>$K$66&gt;3</formula>
    </cfRule>
  </conditionalFormatting>
  <conditionalFormatting sqref="F60:G66">
    <cfRule type="expression" dxfId="12" priority="689">
      <formula>$K$66&gt;2</formula>
    </cfRule>
  </conditionalFormatting>
  <conditionalFormatting sqref="F65:G66">
    <cfRule type="expression" dxfId="11" priority="690">
      <formula>$K$66&gt;1</formula>
    </cfRule>
  </conditionalFormatting>
  <conditionalFormatting sqref="I9:I14">
    <cfRule type="expression" dxfId="10" priority="699">
      <formula>$G$54="Yes"</formula>
    </cfRule>
    <cfRule type="expression" dxfId="9" priority="700">
      <formula>$G$25="Yes"</formula>
    </cfRule>
    <cfRule type="expression" dxfId="8" priority="701">
      <formula>$G$24="Yes"</formula>
    </cfRule>
    <cfRule type="expression" dxfId="7" priority="702">
      <formula>$G$26="Yes"</formula>
    </cfRule>
  </conditionalFormatting>
  <conditionalFormatting sqref="H9:H14">
    <cfRule type="expression" dxfId="6" priority="703">
      <formula>$G$54="Yes"</formula>
    </cfRule>
    <cfRule type="expression" dxfId="5" priority="704">
      <formula>$G$26="Yes"</formula>
    </cfRule>
    <cfRule type="expression" dxfId="4" priority="705">
      <formula>$G$25="Yes"</formula>
    </cfRule>
    <cfRule type="expression" dxfId="3" priority="706">
      <formula>$G$24="Yes"</formula>
    </cfRule>
  </conditionalFormatting>
  <conditionalFormatting sqref="D34:F34">
    <cfRule type="expression" dxfId="2" priority="2">
      <formula>$G$19&lt;&gt;"Yes"</formula>
    </cfRule>
    <cfRule type="expression" dxfId="1" priority="3">
      <formula>$G$17&lt;&gt;"Yes"</formula>
    </cfRule>
  </conditionalFormatting>
  <conditionalFormatting sqref="F25:G25">
    <cfRule type="expression" dxfId="0" priority="1">
      <formula>$G$19&lt;&gt;"Yes"</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4A1D6E2-A3FC-4BB2-9765-911ABA508852}">
          <x14:formula1>
            <xm:f>Data!$C$5:$C$8</xm:f>
          </x14:formula1>
          <xm:sqref>G31 G26 I9:I14</xm:sqref>
        </x14:dataValidation>
        <x14:dataValidation type="list" allowBlank="1" showInputMessage="1" showErrorMessage="1" xr:uid="{BE5D7839-61E1-4546-8145-ACB6FBC83917}">
          <x14:formula1>
            <xm:f>Data!$C$6:$C$8</xm:f>
          </x14:formula1>
          <xm:sqref>G30 G17 G21:G25 G19 G54:G66 G68:G70 G34:G52</xm:sqref>
        </x14:dataValidation>
        <x14:dataValidation type="list" allowBlank="1" showInputMessage="1" showErrorMessage="1" xr:uid="{552525DE-7CCB-4F80-BCF4-0B638AB94AC6}">
          <x14:formula1>
            <xm:f>Data!$F$5:$F$12</xm:f>
          </x14:formula1>
          <xm:sqref>G29</xm:sqref>
        </x14:dataValidation>
        <x14:dataValidation type="list" allowBlank="1" showInputMessage="1" showErrorMessage="1" xr:uid="{99B350A4-628A-4A15-9FCD-5CD0FA14072C}">
          <x14:formula1>
            <xm:f>Data!$E$16:$E$20</xm:f>
          </x14:formula1>
          <xm:sqref>G22:G24 G34 G54 G68</xm:sqref>
        </x14:dataValidation>
        <x14:dataValidation type="list" allowBlank="1" showInputMessage="1" showErrorMessage="1" xr:uid="{DC99B0F2-870B-4C02-A9BC-42138274852D}">
          <x14:formula1>
            <xm:f>Data!$E$23:$E$25</xm:f>
          </x14:formula1>
          <xm:sqref>G18</xm:sqref>
        </x14:dataValidation>
        <x14:dataValidation type="list" allowBlank="1" showInputMessage="1" showErrorMessage="1" xr:uid="{D393EF22-94A9-489E-A575-CEC8763520C4}">
          <x14:formula1>
            <xm:f>Data!$E$27:$E$29</xm:f>
          </x14:formula1>
          <xm:sqref>G27</xm:sqref>
        </x14:dataValidation>
        <x14:dataValidation type="list" allowBlank="1" showInputMessage="1" showErrorMessage="1" xr:uid="{DA474DB9-54FB-47AD-8B1C-96C4C855F0F3}">
          <x14:formula1>
            <xm:f>Data!$I$15:$I$27</xm:f>
          </x14:formula1>
          <xm:sqref>G20</xm:sqref>
        </x14:dataValidation>
        <x14:dataValidation type="list" allowBlank="1" showInputMessage="1" showErrorMessage="1" xr:uid="{926A1CCD-E721-4AA8-B10C-D3A90D1F095E}">
          <x14:formula1>
            <xm:f>Data!$C$16:$C$20</xm:f>
          </x14:formula1>
          <xm:sqref>G9:G14</xm:sqref>
        </x14:dataValidation>
        <x14:dataValidation type="list" allowBlank="1" showInputMessage="1" showErrorMessage="1" xr:uid="{8DF167A1-8F5F-4364-AAE8-CA1D87027930}">
          <x14:formula1>
            <xm:f>Data!$L$5:$L$10</xm:f>
          </x14:formula1>
          <xm:sqref>G32:G33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BB9F-4E0F-426F-B1B8-2869F8B000F6}">
  <dimension ref="A1"/>
  <sheetViews>
    <sheetView showGridLines="0" workbookViewId="0"/>
  </sheetViews>
  <sheetFormatPr defaultRowHeight="15" x14ac:dyDescent="0.25"/>
  <sheetData/>
  <sheetProtection algorithmName="SHA-512" hashValue="/1H6HXo18BKxqViU0RtykcEKynT84UcK8agkBmVeBmJI9TT45VmaWjVjnYj3xdEPSz31MfZIrGWvYf3eZXbaMQ==" saltValue="XbX7nMQihRIu7iLdIH88RA=="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D3D7-7CD9-47B8-B9B5-290C5B275343}">
  <sheetPr codeName="Sheet1"/>
  <dimension ref="B4:C21"/>
  <sheetViews>
    <sheetView topLeftCell="A58" zoomScale="90" zoomScaleNormal="90" workbookViewId="0"/>
  </sheetViews>
  <sheetFormatPr defaultRowHeight="18.75" x14ac:dyDescent="0.3"/>
  <cols>
    <col min="1" max="16384" width="9.140625" style="59"/>
  </cols>
  <sheetData>
    <row r="4" spans="2:3" x14ac:dyDescent="0.3">
      <c r="B4" s="58"/>
      <c r="C4" s="56"/>
    </row>
    <row r="5" spans="2:3" x14ac:dyDescent="0.3">
      <c r="B5" s="58"/>
      <c r="C5" s="56"/>
    </row>
    <row r="6" spans="2:3" x14ac:dyDescent="0.3">
      <c r="B6" s="58"/>
      <c r="C6" s="56"/>
    </row>
    <row r="7" spans="2:3" x14ac:dyDescent="0.3">
      <c r="B7" s="58"/>
      <c r="C7" s="56"/>
    </row>
    <row r="8" spans="2:3" x14ac:dyDescent="0.3">
      <c r="B8" s="58"/>
      <c r="C8" s="56"/>
    </row>
    <row r="9" spans="2:3" x14ac:dyDescent="0.3">
      <c r="B9" s="58"/>
      <c r="C9" s="56"/>
    </row>
    <row r="10" spans="2:3" x14ac:dyDescent="0.3">
      <c r="B10" s="58"/>
      <c r="C10" s="56"/>
    </row>
    <row r="11" spans="2:3" x14ac:dyDescent="0.3">
      <c r="B11" s="58"/>
      <c r="C11" s="56"/>
    </row>
    <row r="12" spans="2:3" x14ac:dyDescent="0.3">
      <c r="B12" s="58"/>
      <c r="C12" s="56"/>
    </row>
    <row r="13" spans="2:3" x14ac:dyDescent="0.3">
      <c r="B13" s="58"/>
      <c r="C13" s="56"/>
    </row>
    <row r="14" spans="2:3" x14ac:dyDescent="0.3">
      <c r="B14" s="58"/>
      <c r="C14" s="56"/>
    </row>
    <row r="15" spans="2:3" x14ac:dyDescent="0.3">
      <c r="B15" s="58"/>
      <c r="C15" s="56"/>
    </row>
    <row r="16" spans="2:3" x14ac:dyDescent="0.3">
      <c r="B16" s="60"/>
      <c r="C16" s="56"/>
    </row>
    <row r="17" spans="2:3" x14ac:dyDescent="0.3">
      <c r="B17" s="60"/>
      <c r="C17" s="56"/>
    </row>
    <row r="18" spans="2:3" x14ac:dyDescent="0.3">
      <c r="B18" s="60"/>
      <c r="C18" s="56"/>
    </row>
    <row r="19" spans="2:3" x14ac:dyDescent="0.3">
      <c r="B19" s="58"/>
      <c r="C19" s="56"/>
    </row>
    <row r="20" spans="2:3" x14ac:dyDescent="0.3">
      <c r="B20" s="58"/>
      <c r="C20" s="56"/>
    </row>
    <row r="21" spans="2:3" x14ac:dyDescent="0.3">
      <c r="B21" s="58"/>
      <c r="C21" s="57"/>
    </row>
  </sheetData>
  <sheetProtection algorithmName="SHA-512" hashValue="XD9hTlfxI0Z/GobbqWNwpz+DXumfOlBHdl/qK5uTAHn/kzbZWGHDEGBvFgeagNfWFhcNY5jKGN79W/1eyhxU4w==" saltValue="mSCf36PywgGYhARTkZmItw=="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9A-6261-455D-9B6D-ADF67D098554}">
  <dimension ref="A1"/>
  <sheetViews>
    <sheetView showGridLines="0" topLeftCell="A424" workbookViewId="0"/>
  </sheetViews>
  <sheetFormatPr defaultRowHeight="15" x14ac:dyDescent="0.25"/>
  <sheetData/>
  <sheetProtection algorithmName="SHA-512" hashValue="zw0OeC3CAxq1qoNITIDOrABT5vekIZ8Jg0dfmLLd4wvCpT8DD8suva73+pB/Vjwyxw3snjw5OV/mqHSq+3E7+A==" saltValue="fC2ot8jQ4HJJVmJ1XKZBsw==" spinCount="100000" sheet="1" objects="1" scenarios="1" select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B553-8AA4-48F5-951E-2A34DD1A5F58}">
  <dimension ref="D4:F93"/>
  <sheetViews>
    <sheetView workbookViewId="0"/>
  </sheetViews>
  <sheetFormatPr defaultRowHeight="15" x14ac:dyDescent="0.25"/>
  <cols>
    <col min="1" max="4" width="9.140625" style="1"/>
    <col min="5" max="5" width="34.7109375" style="1" bestFit="1" customWidth="1"/>
    <col min="6" max="16384" width="9.140625" style="1"/>
  </cols>
  <sheetData>
    <row r="4" spans="4:6" x14ac:dyDescent="0.25">
      <c r="D4" s="76" t="s">
        <v>149</v>
      </c>
      <c r="E4"/>
      <c r="F4"/>
    </row>
    <row r="5" spans="4:6" x14ac:dyDescent="0.25">
      <c r="D5" s="77" t="s">
        <v>121</v>
      </c>
      <c r="E5" s="77" t="s">
        <v>150</v>
      </c>
      <c r="F5" s="77" t="s">
        <v>151</v>
      </c>
    </row>
    <row r="6" spans="4:6" x14ac:dyDescent="0.25">
      <c r="D6" s="77">
        <v>9201</v>
      </c>
      <c r="E6" s="77" t="s">
        <v>152</v>
      </c>
      <c r="F6" s="77" t="s">
        <v>126</v>
      </c>
    </row>
    <row r="7" spans="4:6" x14ac:dyDescent="0.25">
      <c r="D7" s="77">
        <v>9202</v>
      </c>
      <c r="E7" s="77" t="s">
        <v>153</v>
      </c>
      <c r="F7" s="77" t="s">
        <v>126</v>
      </c>
    </row>
    <row r="8" spans="4:6" x14ac:dyDescent="0.25">
      <c r="D8" s="77">
        <v>9203</v>
      </c>
      <c r="E8" s="77" t="s">
        <v>154</v>
      </c>
      <c r="F8" s="77" t="s">
        <v>126</v>
      </c>
    </row>
    <row r="9" spans="4:6" x14ac:dyDescent="0.25">
      <c r="D9" s="77">
        <v>9204</v>
      </c>
      <c r="E9" s="77" t="s">
        <v>155</v>
      </c>
      <c r="F9" s="77" t="s">
        <v>126</v>
      </c>
    </row>
    <row r="10" spans="4:6" x14ac:dyDescent="0.25">
      <c r="D10" s="77">
        <v>9205</v>
      </c>
      <c r="E10" s="77" t="s">
        <v>156</v>
      </c>
      <c r="F10" s="77" t="s">
        <v>126</v>
      </c>
    </row>
    <row r="11" spans="4:6" x14ac:dyDescent="0.25">
      <c r="D11" s="77">
        <v>9206</v>
      </c>
      <c r="E11" s="77" t="s">
        <v>157</v>
      </c>
      <c r="F11" s="77" t="s">
        <v>126</v>
      </c>
    </row>
    <row r="12" spans="4:6" x14ac:dyDescent="0.25">
      <c r="D12" s="77">
        <v>9207</v>
      </c>
      <c r="E12" s="77" t="s">
        <v>158</v>
      </c>
      <c r="F12" s="77" t="s">
        <v>126</v>
      </c>
    </row>
    <row r="13" spans="4:6" x14ac:dyDescent="0.25">
      <c r="D13" s="77">
        <v>9208</v>
      </c>
      <c r="E13" s="77" t="s">
        <v>159</v>
      </c>
      <c r="F13" s="77" t="s">
        <v>126</v>
      </c>
    </row>
    <row r="14" spans="4:6" x14ac:dyDescent="0.25">
      <c r="D14" s="77">
        <v>9209</v>
      </c>
      <c r="E14" s="77" t="s">
        <v>160</v>
      </c>
      <c r="F14" s="77" t="s">
        <v>126</v>
      </c>
    </row>
    <row r="15" spans="4:6" x14ac:dyDescent="0.25">
      <c r="D15" s="77">
        <v>9210</v>
      </c>
      <c r="E15" s="77" t="s">
        <v>161</v>
      </c>
      <c r="F15" s="77" t="s">
        <v>126</v>
      </c>
    </row>
    <row r="16" spans="4:6" x14ac:dyDescent="0.25">
      <c r="D16" s="77">
        <v>9211</v>
      </c>
      <c r="E16" s="77" t="s">
        <v>162</v>
      </c>
      <c r="F16" s="77" t="s">
        <v>126</v>
      </c>
    </row>
    <row r="17" spans="4:6" x14ac:dyDescent="0.25">
      <c r="D17" s="77">
        <v>9212</v>
      </c>
      <c r="E17" s="77" t="s">
        <v>163</v>
      </c>
      <c r="F17" s="77" t="s">
        <v>126</v>
      </c>
    </row>
    <row r="18" spans="4:6" x14ac:dyDescent="0.25">
      <c r="D18" s="77">
        <v>9213</v>
      </c>
      <c r="E18" s="77" t="s">
        <v>164</v>
      </c>
      <c r="F18" s="77" t="s">
        <v>126</v>
      </c>
    </row>
    <row r="19" spans="4:6" x14ac:dyDescent="0.25">
      <c r="D19" s="77">
        <v>9214</v>
      </c>
      <c r="E19" s="77" t="s">
        <v>165</v>
      </c>
      <c r="F19" s="77" t="s">
        <v>126</v>
      </c>
    </row>
    <row r="20" spans="4:6" x14ac:dyDescent="0.25">
      <c r="D20" s="77">
        <v>9215</v>
      </c>
      <c r="E20" s="77" t="s">
        <v>166</v>
      </c>
      <c r="F20" s="77" t="s">
        <v>126</v>
      </c>
    </row>
    <row r="21" spans="4:6" x14ac:dyDescent="0.25">
      <c r="D21" s="77">
        <v>9216</v>
      </c>
      <c r="E21" s="77" t="s">
        <v>167</v>
      </c>
      <c r="F21" s="77" t="s">
        <v>126</v>
      </c>
    </row>
    <row r="22" spans="4:6" x14ac:dyDescent="0.25">
      <c r="D22" s="77">
        <v>9217</v>
      </c>
      <c r="E22" s="77" t="s">
        <v>168</v>
      </c>
      <c r="F22" s="77" t="s">
        <v>126</v>
      </c>
    </row>
    <row r="23" spans="4:6" x14ac:dyDescent="0.25">
      <c r="D23" s="77">
        <v>9218</v>
      </c>
      <c r="E23" s="77" t="s">
        <v>169</v>
      </c>
      <c r="F23" s="77" t="s">
        <v>126</v>
      </c>
    </row>
    <row r="24" spans="4:6" x14ac:dyDescent="0.25">
      <c r="D24" s="77">
        <v>9219</v>
      </c>
      <c r="E24" s="77" t="s">
        <v>170</v>
      </c>
      <c r="F24" s="77" t="s">
        <v>126</v>
      </c>
    </row>
    <row r="25" spans="4:6" x14ac:dyDescent="0.25">
      <c r="D25" s="77">
        <v>9220</v>
      </c>
      <c r="E25" s="77" t="s">
        <v>171</v>
      </c>
      <c r="F25" s="77" t="s">
        <v>126</v>
      </c>
    </row>
    <row r="26" spans="4:6" x14ac:dyDescent="0.25">
      <c r="D26" s="77">
        <v>9221</v>
      </c>
      <c r="E26" s="77" t="s">
        <v>172</v>
      </c>
      <c r="F26" s="77" t="s">
        <v>126</v>
      </c>
    </row>
    <row r="27" spans="4:6" x14ac:dyDescent="0.25">
      <c r="D27" s="77">
        <v>9222</v>
      </c>
      <c r="E27" s="77" t="s">
        <v>173</v>
      </c>
      <c r="F27" s="77" t="s">
        <v>126</v>
      </c>
    </row>
    <row r="28" spans="4:6" x14ac:dyDescent="0.25">
      <c r="D28" s="77">
        <v>9223</v>
      </c>
      <c r="E28" s="77" t="s">
        <v>174</v>
      </c>
      <c r="F28" s="77" t="s">
        <v>126</v>
      </c>
    </row>
    <row r="29" spans="4:6" x14ac:dyDescent="0.25">
      <c r="D29" s="77">
        <v>9225</v>
      </c>
      <c r="E29" s="77" t="s">
        <v>125</v>
      </c>
      <c r="F29" s="77" t="s">
        <v>126</v>
      </c>
    </row>
    <row r="30" spans="4:6" x14ac:dyDescent="0.25">
      <c r="D30" s="77">
        <v>9226</v>
      </c>
      <c r="E30" s="77" t="s">
        <v>128</v>
      </c>
      <c r="F30" s="77" t="s">
        <v>126</v>
      </c>
    </row>
    <row r="31" spans="4:6" x14ac:dyDescent="0.25">
      <c r="D31" s="77">
        <v>9227</v>
      </c>
      <c r="E31" s="77" t="s">
        <v>130</v>
      </c>
      <c r="F31" s="77" t="s">
        <v>126</v>
      </c>
    </row>
    <row r="32" spans="4:6" x14ac:dyDescent="0.25">
      <c r="D32" s="77">
        <v>9228</v>
      </c>
      <c r="E32" s="77" t="s">
        <v>132</v>
      </c>
      <c r="F32" s="77" t="s">
        <v>126</v>
      </c>
    </row>
    <row r="33" spans="4:6" x14ac:dyDescent="0.25">
      <c r="D33" s="77">
        <v>9229</v>
      </c>
      <c r="E33" s="77" t="s">
        <v>134</v>
      </c>
      <c r="F33" s="77" t="s">
        <v>126</v>
      </c>
    </row>
    <row r="34" spans="4:6" x14ac:dyDescent="0.25">
      <c r="D34" s="77">
        <v>9230</v>
      </c>
      <c r="E34" s="77" t="s">
        <v>136</v>
      </c>
      <c r="F34" s="77" t="s">
        <v>126</v>
      </c>
    </row>
    <row r="35" spans="4:6" x14ac:dyDescent="0.25">
      <c r="D35" s="77">
        <v>9231</v>
      </c>
      <c r="E35" s="77" t="s">
        <v>138</v>
      </c>
      <c r="F35" s="77" t="s">
        <v>126</v>
      </c>
    </row>
    <row r="36" spans="4:6" x14ac:dyDescent="0.25">
      <c r="D36" s="77">
        <v>9232</v>
      </c>
      <c r="E36" s="77" t="s">
        <v>140</v>
      </c>
      <c r="F36" s="77" t="s">
        <v>126</v>
      </c>
    </row>
    <row r="37" spans="4:6" x14ac:dyDescent="0.25">
      <c r="D37" s="77">
        <v>9233</v>
      </c>
      <c r="E37" s="77" t="s">
        <v>142</v>
      </c>
      <c r="F37" s="77" t="s">
        <v>126</v>
      </c>
    </row>
    <row r="38" spans="4:6" x14ac:dyDescent="0.25">
      <c r="D38" s="77">
        <v>9234</v>
      </c>
      <c r="E38" s="77" t="s">
        <v>144</v>
      </c>
      <c r="F38" s="77" t="s">
        <v>126</v>
      </c>
    </row>
    <row r="39" spans="4:6" x14ac:dyDescent="0.25">
      <c r="D39" s="77">
        <v>9235</v>
      </c>
      <c r="E39" s="77" t="s">
        <v>175</v>
      </c>
      <c r="F39" s="77" t="s">
        <v>126</v>
      </c>
    </row>
    <row r="40" spans="4:6" x14ac:dyDescent="0.25">
      <c r="D40" s="77">
        <v>9236</v>
      </c>
      <c r="E40" s="77" t="s">
        <v>176</v>
      </c>
      <c r="F40" s="77" t="s">
        <v>126</v>
      </c>
    </row>
    <row r="41" spans="4:6" x14ac:dyDescent="0.25">
      <c r="D41" s="77">
        <v>9237</v>
      </c>
      <c r="E41" s="77" t="s">
        <v>177</v>
      </c>
      <c r="F41" s="77" t="s">
        <v>126</v>
      </c>
    </row>
    <row r="42" spans="4:6" x14ac:dyDescent="0.25">
      <c r="D42" s="77">
        <v>9238</v>
      </c>
      <c r="E42" s="77" t="s">
        <v>178</v>
      </c>
      <c r="F42" s="77" t="s">
        <v>126</v>
      </c>
    </row>
    <row r="43" spans="4:6" x14ac:dyDescent="0.25">
      <c r="D43" s="77">
        <v>9239</v>
      </c>
      <c r="E43" s="77" t="s">
        <v>179</v>
      </c>
      <c r="F43" s="77" t="s">
        <v>126</v>
      </c>
    </row>
    <row r="44" spans="4:6" x14ac:dyDescent="0.25">
      <c r="D44" s="77">
        <v>9240</v>
      </c>
      <c r="E44" s="77" t="s">
        <v>180</v>
      </c>
      <c r="F44" s="77" t="s">
        <v>126</v>
      </c>
    </row>
    <row r="45" spans="4:6" x14ac:dyDescent="0.25">
      <c r="D45" s="77">
        <v>9241</v>
      </c>
      <c r="E45" s="77" t="s">
        <v>181</v>
      </c>
      <c r="F45" s="77" t="s">
        <v>126</v>
      </c>
    </row>
    <row r="46" spans="4:6" x14ac:dyDescent="0.25">
      <c r="D46" s="77">
        <v>9242</v>
      </c>
      <c r="E46" s="77" t="s">
        <v>182</v>
      </c>
      <c r="F46" s="77" t="s">
        <v>126</v>
      </c>
    </row>
    <row r="47" spans="4:6" x14ac:dyDescent="0.25">
      <c r="D47" s="77">
        <v>9243</v>
      </c>
      <c r="E47" s="77" t="s">
        <v>183</v>
      </c>
      <c r="F47" s="77" t="s">
        <v>126</v>
      </c>
    </row>
    <row r="48" spans="4:6" x14ac:dyDescent="0.25">
      <c r="D48" s="77">
        <v>9244</v>
      </c>
      <c r="E48" s="77" t="s">
        <v>184</v>
      </c>
      <c r="F48" s="77" t="s">
        <v>126</v>
      </c>
    </row>
    <row r="49" spans="4:6" x14ac:dyDescent="0.25">
      <c r="D49" s="77">
        <v>9245</v>
      </c>
      <c r="E49" s="77" t="s">
        <v>185</v>
      </c>
      <c r="F49" s="77" t="s">
        <v>126</v>
      </c>
    </row>
    <row r="50" spans="4:6" x14ac:dyDescent="0.25">
      <c r="D50" s="77">
        <v>9246</v>
      </c>
      <c r="E50" s="77" t="s">
        <v>186</v>
      </c>
      <c r="F50" s="77" t="s">
        <v>126</v>
      </c>
    </row>
    <row r="51" spans="4:6" x14ac:dyDescent="0.25">
      <c r="D51" s="77">
        <v>9247</v>
      </c>
      <c r="E51" s="77" t="s">
        <v>187</v>
      </c>
      <c r="F51" s="77" t="s">
        <v>126</v>
      </c>
    </row>
    <row r="52" spans="4:6" x14ac:dyDescent="0.25">
      <c r="D52" s="77">
        <v>9248</v>
      </c>
      <c r="E52" s="77" t="s">
        <v>188</v>
      </c>
      <c r="F52" s="77" t="s">
        <v>126</v>
      </c>
    </row>
    <row r="53" spans="4:6" x14ac:dyDescent="0.25">
      <c r="D53" s="77">
        <v>9249</v>
      </c>
      <c r="E53" s="77" t="s">
        <v>189</v>
      </c>
      <c r="F53" s="77" t="s">
        <v>126</v>
      </c>
    </row>
    <row r="54" spans="4:6" x14ac:dyDescent="0.25">
      <c r="D54" s="77">
        <v>9250</v>
      </c>
      <c r="E54" s="77" t="s">
        <v>190</v>
      </c>
      <c r="F54" s="77" t="s">
        <v>126</v>
      </c>
    </row>
    <row r="55" spans="4:6" x14ac:dyDescent="0.25">
      <c r="D55" s="77">
        <v>9251</v>
      </c>
      <c r="E55" s="77" t="s">
        <v>191</v>
      </c>
      <c r="F55" s="77" t="s">
        <v>126</v>
      </c>
    </row>
    <row r="56" spans="4:6" x14ac:dyDescent="0.25">
      <c r="D56" s="77">
        <v>9252</v>
      </c>
      <c r="E56" s="77" t="s">
        <v>192</v>
      </c>
      <c r="F56" s="77" t="s">
        <v>126</v>
      </c>
    </row>
    <row r="57" spans="4:6" x14ac:dyDescent="0.25">
      <c r="D57" s="77">
        <v>9253</v>
      </c>
      <c r="E57" s="77" t="s">
        <v>193</v>
      </c>
      <c r="F57" s="77" t="s">
        <v>126</v>
      </c>
    </row>
    <row r="58" spans="4:6" x14ac:dyDescent="0.25">
      <c r="D58" s="77">
        <v>9254</v>
      </c>
      <c r="E58" s="77" t="s">
        <v>194</v>
      </c>
      <c r="F58" s="77" t="s">
        <v>126</v>
      </c>
    </row>
    <row r="59" spans="4:6" x14ac:dyDescent="0.25">
      <c r="D59" s="78">
        <v>9260</v>
      </c>
      <c r="E59" s="78" t="s">
        <v>195</v>
      </c>
      <c r="F59" s="78" t="s">
        <v>126</v>
      </c>
    </row>
    <row r="60" spans="4:6" x14ac:dyDescent="0.25">
      <c r="D60" s="78">
        <v>9261</v>
      </c>
      <c r="E60" s="78" t="s">
        <v>196</v>
      </c>
      <c r="F60" s="78" t="s">
        <v>126</v>
      </c>
    </row>
    <row r="61" spans="4:6" x14ac:dyDescent="0.25">
      <c r="D61" s="78">
        <v>9262</v>
      </c>
      <c r="E61" s="78" t="s">
        <v>197</v>
      </c>
      <c r="F61" s="78" t="s">
        <v>126</v>
      </c>
    </row>
    <row r="62" spans="4:6" x14ac:dyDescent="0.25">
      <c r="D62" s="78">
        <v>9263</v>
      </c>
      <c r="E62" s="78" t="s">
        <v>198</v>
      </c>
      <c r="F62" s="78" t="s">
        <v>126</v>
      </c>
    </row>
    <row r="63" spans="4:6" x14ac:dyDescent="0.25">
      <c r="D63" s="78">
        <v>9264</v>
      </c>
      <c r="E63" s="78" t="s">
        <v>199</v>
      </c>
      <c r="F63" s="78" t="s">
        <v>126</v>
      </c>
    </row>
    <row r="64" spans="4:6" x14ac:dyDescent="0.25">
      <c r="D64" s="78">
        <v>9265</v>
      </c>
      <c r="E64" s="78" t="s">
        <v>200</v>
      </c>
      <c r="F64" s="78" t="s">
        <v>126</v>
      </c>
    </row>
    <row r="65" spans="4:6" x14ac:dyDescent="0.25">
      <c r="D65" s="78">
        <v>9266</v>
      </c>
      <c r="E65" s="78" t="s">
        <v>201</v>
      </c>
      <c r="F65" s="78" t="s">
        <v>126</v>
      </c>
    </row>
    <row r="66" spans="4:6" x14ac:dyDescent="0.25">
      <c r="D66" s="78">
        <v>9267</v>
      </c>
      <c r="E66" s="78" t="s">
        <v>202</v>
      </c>
      <c r="F66" s="78" t="s">
        <v>126</v>
      </c>
    </row>
    <row r="67" spans="4:6" x14ac:dyDescent="0.25">
      <c r="D67" s="78">
        <v>9268</v>
      </c>
      <c r="E67" s="78" t="s">
        <v>203</v>
      </c>
      <c r="F67" s="78" t="s">
        <v>126</v>
      </c>
    </row>
    <row r="68" spans="4:6" x14ac:dyDescent="0.25">
      <c r="D68" s="78">
        <v>9269</v>
      </c>
      <c r="E68" s="78" t="s">
        <v>204</v>
      </c>
      <c r="F68" s="78" t="s">
        <v>126</v>
      </c>
    </row>
    <row r="69" spans="4:6" x14ac:dyDescent="0.25">
      <c r="D69" s="78">
        <v>9270</v>
      </c>
      <c r="E69" s="78" t="s">
        <v>205</v>
      </c>
      <c r="F69" s="78" t="s">
        <v>126</v>
      </c>
    </row>
    <row r="70" spans="4:6" x14ac:dyDescent="0.25">
      <c r="D70" s="78">
        <v>9271</v>
      </c>
      <c r="E70" s="78" t="s">
        <v>206</v>
      </c>
      <c r="F70" s="78" t="s">
        <v>126</v>
      </c>
    </row>
    <row r="71" spans="4:6" x14ac:dyDescent="0.25">
      <c r="D71" s="78">
        <v>9272</v>
      </c>
      <c r="E71" s="78" t="s">
        <v>207</v>
      </c>
      <c r="F71" s="78" t="s">
        <v>126</v>
      </c>
    </row>
    <row r="72" spans="4:6" x14ac:dyDescent="0.25">
      <c r="D72" s="78">
        <v>9273</v>
      </c>
      <c r="E72" s="78" t="s">
        <v>208</v>
      </c>
      <c r="F72" s="78" t="s">
        <v>126</v>
      </c>
    </row>
    <row r="73" spans="4:6" x14ac:dyDescent="0.25">
      <c r="D73" s="78">
        <v>9274</v>
      </c>
      <c r="E73" s="78" t="s">
        <v>209</v>
      </c>
      <c r="F73" s="78" t="s">
        <v>126</v>
      </c>
    </row>
    <row r="74" spans="4:6" x14ac:dyDescent="0.25">
      <c r="D74" s="78">
        <v>9275</v>
      </c>
      <c r="E74" s="78" t="s">
        <v>210</v>
      </c>
      <c r="F74" s="78" t="s">
        <v>126</v>
      </c>
    </row>
    <row r="75" spans="4:6" x14ac:dyDescent="0.25">
      <c r="D75" s="78">
        <v>9276</v>
      </c>
      <c r="E75" s="78" t="s">
        <v>211</v>
      </c>
      <c r="F75" s="78" t="s">
        <v>126</v>
      </c>
    </row>
    <row r="76" spans="4:6" x14ac:dyDescent="0.25">
      <c r="D76" s="78">
        <v>9277</v>
      </c>
      <c r="E76" s="78" t="s">
        <v>212</v>
      </c>
      <c r="F76" s="78" t="s">
        <v>126</v>
      </c>
    </row>
    <row r="77" spans="4:6" x14ac:dyDescent="0.25">
      <c r="D77" s="78">
        <v>9278</v>
      </c>
      <c r="E77" s="78" t="s">
        <v>213</v>
      </c>
      <c r="F77" s="78" t="s">
        <v>126</v>
      </c>
    </row>
    <row r="78" spans="4:6" x14ac:dyDescent="0.25">
      <c r="D78" s="78">
        <v>9279</v>
      </c>
      <c r="E78" s="78" t="s">
        <v>214</v>
      </c>
      <c r="F78" s="78" t="s">
        <v>126</v>
      </c>
    </row>
    <row r="79" spans="4:6" x14ac:dyDescent="0.25">
      <c r="D79" s="77">
        <v>9290</v>
      </c>
      <c r="E79" s="77" t="s">
        <v>215</v>
      </c>
      <c r="F79" s="77" t="s">
        <v>216</v>
      </c>
    </row>
    <row r="80" spans="4:6" x14ac:dyDescent="0.25">
      <c r="D80" s="77">
        <v>9291</v>
      </c>
      <c r="E80" s="77" t="s">
        <v>217</v>
      </c>
      <c r="F80" s="77" t="s">
        <v>216</v>
      </c>
    </row>
    <row r="81" spans="4:6" x14ac:dyDescent="0.25">
      <c r="D81" s="77">
        <v>9292</v>
      </c>
      <c r="E81" s="77" t="s">
        <v>218</v>
      </c>
      <c r="F81" s="77"/>
    </row>
    <row r="82" spans="4:6" x14ac:dyDescent="0.25">
      <c r="D82" s="77">
        <v>9293</v>
      </c>
      <c r="E82" s="77" t="s">
        <v>219</v>
      </c>
      <c r="F82" s="77" t="s">
        <v>216</v>
      </c>
    </row>
    <row r="83" spans="4:6" ht="15.75" thickBot="1" x14ac:dyDescent="0.3">
      <c r="D83" s="79">
        <v>9294</v>
      </c>
      <c r="E83" s="79" t="s">
        <v>220</v>
      </c>
      <c r="F83" s="79" t="s">
        <v>216</v>
      </c>
    </row>
    <row r="84" spans="4:6" x14ac:dyDescent="0.25">
      <c r="D84" s="80"/>
      <c r="E84" s="81" t="s">
        <v>221</v>
      </c>
      <c r="F84" s="81"/>
    </row>
    <row r="85" spans="4:6" x14ac:dyDescent="0.25">
      <c r="D85" s="82">
        <v>5533</v>
      </c>
      <c r="E85" s="83" t="s">
        <v>222</v>
      </c>
      <c r="F85" s="83" t="s">
        <v>216</v>
      </c>
    </row>
    <row r="86" spans="4:6" x14ac:dyDescent="0.25">
      <c r="D86" s="82">
        <v>5532</v>
      </c>
      <c r="E86" s="83" t="s">
        <v>223</v>
      </c>
      <c r="F86" s="83" t="s">
        <v>216</v>
      </c>
    </row>
    <row r="87" spans="4:6" x14ac:dyDescent="0.25">
      <c r="D87" s="82">
        <v>5530</v>
      </c>
      <c r="E87" s="83" t="s">
        <v>224</v>
      </c>
      <c r="F87" s="83" t="s">
        <v>216</v>
      </c>
    </row>
    <row r="88" spans="4:6" x14ac:dyDescent="0.25">
      <c r="D88" s="82">
        <v>6600</v>
      </c>
      <c r="E88" s="83" t="s">
        <v>225</v>
      </c>
      <c r="F88" s="83" t="s">
        <v>216</v>
      </c>
    </row>
    <row r="89" spans="4:6" x14ac:dyDescent="0.25">
      <c r="D89" s="84">
        <v>6700</v>
      </c>
      <c r="E89" s="77" t="s">
        <v>226</v>
      </c>
      <c r="F89" s="77" t="s">
        <v>216</v>
      </c>
    </row>
    <row r="90" spans="4:6" x14ac:dyDescent="0.25">
      <c r="D90" s="84">
        <v>7100</v>
      </c>
      <c r="E90" s="77" t="s">
        <v>227</v>
      </c>
      <c r="F90" s="77" t="s">
        <v>216</v>
      </c>
    </row>
    <row r="91" spans="4:6" x14ac:dyDescent="0.25">
      <c r="D91" s="84">
        <v>6391</v>
      </c>
      <c r="E91" s="77" t="s">
        <v>228</v>
      </c>
      <c r="F91" s="77" t="s">
        <v>216</v>
      </c>
    </row>
    <row r="92" spans="4:6" x14ac:dyDescent="0.25">
      <c r="D92" s="84">
        <v>6980</v>
      </c>
      <c r="E92" s="77" t="s">
        <v>229</v>
      </c>
      <c r="F92" s="77" t="s">
        <v>216</v>
      </c>
    </row>
    <row r="93" spans="4:6" ht="15.75" thickBot="1" x14ac:dyDescent="0.3">
      <c r="D93" s="85">
        <v>6981</v>
      </c>
      <c r="E93" s="86" t="s">
        <v>230</v>
      </c>
      <c r="F93" s="86" t="s">
        <v>216</v>
      </c>
    </row>
  </sheetData>
  <sheetProtection algorithmName="SHA-512" hashValue="n8kDurR13MKrq1CwQnflpspHWU2tpTGgHXpsGRQlI+icG82yuZeZ5EAvwJZ0RURcPnUtSg5SFa9lauGGS1KziA==" saltValue="npfIK64qjlD9EdVf0i7Jsg==" spinCount="100000" sheet="1" objects="1" scenarios="1"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87E-12D2-4A3E-A8CD-C638A340614B}">
  <sheetPr codeName="Sheet3"/>
  <dimension ref="D2:G17"/>
  <sheetViews>
    <sheetView workbookViewId="0">
      <selection activeCell="D3" sqref="D3:G3"/>
    </sheetView>
  </sheetViews>
  <sheetFormatPr defaultRowHeight="15" x14ac:dyDescent="0.25"/>
  <cols>
    <col min="4" max="4" width="10.85546875" bestFit="1" customWidth="1"/>
    <col min="5" max="5" width="36.7109375" style="73" customWidth="1"/>
    <col min="6" max="6" width="9.140625" customWidth="1"/>
    <col min="7" max="7" width="14.28515625" bestFit="1" customWidth="1"/>
  </cols>
  <sheetData>
    <row r="2" spans="4:7" ht="76.5" customHeight="1" x14ac:dyDescent="0.25">
      <c r="D2" s="111" t="s">
        <v>146</v>
      </c>
      <c r="E2" s="111"/>
      <c r="F2" s="111"/>
      <c r="G2" s="111"/>
    </row>
    <row r="3" spans="4:7" ht="74.25" customHeight="1" x14ac:dyDescent="0.25">
      <c r="D3" s="111" t="s">
        <v>147</v>
      </c>
      <c r="E3" s="111"/>
      <c r="F3" s="111"/>
      <c r="G3" s="111"/>
    </row>
    <row r="5" spans="4:7" x14ac:dyDescent="0.25">
      <c r="D5" s="69"/>
    </row>
    <row r="6" spans="4:7" ht="15.75" x14ac:dyDescent="0.25">
      <c r="D6" s="70" t="s">
        <v>121</v>
      </c>
      <c r="E6" s="74" t="s">
        <v>122</v>
      </c>
      <c r="F6" s="70" t="s">
        <v>123</v>
      </c>
      <c r="G6" s="70" t="s">
        <v>124</v>
      </c>
    </row>
    <row r="7" spans="4:7" ht="15.75" x14ac:dyDescent="0.25">
      <c r="D7" s="71">
        <v>9225</v>
      </c>
      <c r="E7" s="74" t="s">
        <v>125</v>
      </c>
      <c r="F7" s="70" t="s">
        <v>126</v>
      </c>
      <c r="G7" s="70" t="s">
        <v>127</v>
      </c>
    </row>
    <row r="8" spans="4:7" ht="15.75" x14ac:dyDescent="0.25">
      <c r="D8" s="71">
        <v>9226</v>
      </c>
      <c r="E8" s="74" t="s">
        <v>128</v>
      </c>
      <c r="F8" s="70" t="s">
        <v>126</v>
      </c>
      <c r="G8" s="70" t="s">
        <v>129</v>
      </c>
    </row>
    <row r="9" spans="4:7" ht="15.75" x14ac:dyDescent="0.25">
      <c r="D9" s="71">
        <v>9227</v>
      </c>
      <c r="E9" s="74" t="s">
        <v>130</v>
      </c>
      <c r="F9" s="70" t="s">
        <v>126</v>
      </c>
      <c r="G9" s="70" t="s">
        <v>131</v>
      </c>
    </row>
    <row r="10" spans="4:7" ht="15.75" x14ac:dyDescent="0.25">
      <c r="D10" s="71">
        <v>9228</v>
      </c>
      <c r="E10" s="74" t="s">
        <v>132</v>
      </c>
      <c r="F10" s="70" t="s">
        <v>126</v>
      </c>
      <c r="G10" s="70" t="s">
        <v>133</v>
      </c>
    </row>
    <row r="11" spans="4:7" ht="15.75" x14ac:dyDescent="0.25">
      <c r="D11" s="71">
        <v>9229</v>
      </c>
      <c r="E11" s="74" t="s">
        <v>134</v>
      </c>
      <c r="F11" s="70" t="s">
        <v>126</v>
      </c>
      <c r="G11" s="70" t="s">
        <v>135</v>
      </c>
    </row>
    <row r="12" spans="4:7" ht="15.75" x14ac:dyDescent="0.25">
      <c r="D12" s="71">
        <v>9230</v>
      </c>
      <c r="E12" s="74" t="s">
        <v>136</v>
      </c>
      <c r="F12" s="70" t="s">
        <v>126</v>
      </c>
      <c r="G12" s="70" t="s">
        <v>137</v>
      </c>
    </row>
    <row r="13" spans="4:7" ht="15.75" x14ac:dyDescent="0.25">
      <c r="D13" s="71">
        <v>9231</v>
      </c>
      <c r="E13" s="74" t="s">
        <v>138</v>
      </c>
      <c r="F13" s="70" t="s">
        <v>126</v>
      </c>
      <c r="G13" s="70" t="s">
        <v>139</v>
      </c>
    </row>
    <row r="14" spans="4:7" ht="15.75" x14ac:dyDescent="0.25">
      <c r="D14" s="71">
        <v>9232</v>
      </c>
      <c r="E14" s="74" t="s">
        <v>140</v>
      </c>
      <c r="F14" s="70" t="s">
        <v>126</v>
      </c>
      <c r="G14" s="70" t="s">
        <v>141</v>
      </c>
    </row>
    <row r="15" spans="4:7" ht="15.75" x14ac:dyDescent="0.25">
      <c r="D15" s="71">
        <v>9233</v>
      </c>
      <c r="E15" s="74" t="s">
        <v>142</v>
      </c>
      <c r="F15" s="70" t="s">
        <v>126</v>
      </c>
      <c r="G15" s="70" t="s">
        <v>143</v>
      </c>
    </row>
    <row r="16" spans="4:7" ht="15.75" x14ac:dyDescent="0.25">
      <c r="D16" s="71">
        <v>9234</v>
      </c>
      <c r="E16" s="74" t="s">
        <v>144</v>
      </c>
      <c r="F16" s="70" t="s">
        <v>126</v>
      </c>
      <c r="G16" s="70" t="s">
        <v>145</v>
      </c>
    </row>
    <row r="17" spans="4:4" customFormat="1" x14ac:dyDescent="0.25">
      <c r="D17" s="72"/>
    </row>
  </sheetData>
  <mergeCells count="2">
    <mergeCell ref="D2:G2"/>
    <mergeCell ref="D3:G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BCA0-BADD-48BA-B6A0-C3FDB02DCD91}">
  <sheetPr codeName="Sheet4"/>
  <dimension ref="D7:K12"/>
  <sheetViews>
    <sheetView topLeftCell="B10" zoomScale="120" zoomScaleNormal="120" workbookViewId="0">
      <selection activeCell="B10" sqref="B10"/>
    </sheetView>
  </sheetViews>
  <sheetFormatPr defaultRowHeight="15" x14ac:dyDescent="0.25"/>
  <cols>
    <col min="1" max="4" width="9.140625" style="1"/>
    <col min="5" max="5" width="22" style="1" customWidth="1"/>
    <col min="6" max="11" width="17.7109375" style="1" customWidth="1"/>
    <col min="12" max="16384" width="9.140625" style="1"/>
  </cols>
  <sheetData>
    <row r="7" spans="4:11" ht="19.5" thickBot="1" x14ac:dyDescent="0.3">
      <c r="E7" s="12"/>
      <c r="F7" s="112" t="s">
        <v>5</v>
      </c>
      <c r="G7" s="112"/>
      <c r="H7" s="112"/>
      <c r="I7" s="112"/>
      <c r="J7" s="112"/>
      <c r="K7" s="112"/>
    </row>
    <row r="8" spans="4:11" ht="30" customHeight="1" thickBot="1" x14ac:dyDescent="0.3">
      <c r="E8" s="12"/>
      <c r="F8" s="113" t="s">
        <v>6</v>
      </c>
      <c r="G8" s="114"/>
      <c r="H8" s="114"/>
      <c r="I8" s="114"/>
      <c r="J8" s="114"/>
      <c r="K8" s="115"/>
    </row>
    <row r="9" spans="4:11" ht="16.5" thickBot="1" x14ac:dyDescent="0.3">
      <c r="D9" s="2" t="s">
        <v>7</v>
      </c>
      <c r="E9" s="3" t="s">
        <v>8</v>
      </c>
      <c r="F9" s="4" t="s">
        <v>9</v>
      </c>
      <c r="G9" s="4" t="s">
        <v>10</v>
      </c>
      <c r="H9" s="5" t="s">
        <v>11</v>
      </c>
      <c r="I9" s="4" t="s">
        <v>12</v>
      </c>
      <c r="J9" s="11" t="s">
        <v>13</v>
      </c>
      <c r="K9" s="4" t="s">
        <v>14</v>
      </c>
    </row>
    <row r="10" spans="4:11" ht="141.75" customHeight="1" thickBot="1" x14ac:dyDescent="0.3">
      <c r="D10" s="6" t="s">
        <v>15</v>
      </c>
      <c r="E10" s="7" t="s">
        <v>16</v>
      </c>
      <c r="F10" s="8" t="s">
        <v>17</v>
      </c>
      <c r="G10" s="8" t="s">
        <v>18</v>
      </c>
      <c r="H10" s="8" t="s">
        <v>19</v>
      </c>
      <c r="I10" s="9" t="s">
        <v>20</v>
      </c>
      <c r="J10" s="10" t="s">
        <v>21</v>
      </c>
      <c r="K10" s="116" t="s">
        <v>22</v>
      </c>
    </row>
    <row r="11" spans="4:11" ht="141" thickBot="1" x14ac:dyDescent="0.3">
      <c r="D11" s="6" t="s">
        <v>23</v>
      </c>
      <c r="E11" s="7" t="s">
        <v>16</v>
      </c>
      <c r="F11" s="8" t="s">
        <v>24</v>
      </c>
      <c r="G11" s="8" t="s">
        <v>18</v>
      </c>
      <c r="H11" s="8" t="s">
        <v>19</v>
      </c>
      <c r="I11" s="9" t="s">
        <v>20</v>
      </c>
      <c r="J11" s="10" t="s">
        <v>21</v>
      </c>
      <c r="K11" s="117"/>
    </row>
    <row r="12" spans="4:11" ht="124.5" thickBot="1" x14ac:dyDescent="0.3">
      <c r="D12" s="6" t="s">
        <v>25</v>
      </c>
      <c r="E12" s="7" t="s">
        <v>26</v>
      </c>
      <c r="F12" s="8" t="s">
        <v>17</v>
      </c>
      <c r="G12" s="8" t="s">
        <v>18</v>
      </c>
      <c r="H12" s="8" t="s">
        <v>27</v>
      </c>
      <c r="I12" s="9" t="s">
        <v>28</v>
      </c>
      <c r="J12" s="10" t="s">
        <v>29</v>
      </c>
      <c r="K12" s="118"/>
    </row>
  </sheetData>
  <mergeCells count="3">
    <mergeCell ref="F7:K7"/>
    <mergeCell ref="F8:K8"/>
    <mergeCell ref="K10:K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2331-0CD1-40B2-9CC3-016ECDDFD00D}">
  <sheetPr codeName="Sheet5"/>
  <dimension ref="C5:M29"/>
  <sheetViews>
    <sheetView workbookViewId="0">
      <selection activeCell="C16" sqref="C16"/>
    </sheetView>
  </sheetViews>
  <sheetFormatPr defaultRowHeight="15" x14ac:dyDescent="0.25"/>
  <cols>
    <col min="1" max="2" width="9.140625" style="1"/>
    <col min="3" max="3" width="14.85546875" style="1" customWidth="1"/>
    <col min="4" max="4" width="9.140625" style="1"/>
    <col min="5" max="6" width="12.42578125" style="1" bestFit="1" customWidth="1"/>
    <col min="7" max="7" width="10.7109375" style="15" customWidth="1"/>
    <col min="8" max="8" width="9.140625" style="1"/>
    <col min="9" max="9" width="26.7109375" style="1" bestFit="1" customWidth="1"/>
    <col min="10" max="10" width="10.7109375" style="15" customWidth="1"/>
    <col min="11" max="12" width="9.140625" style="1"/>
    <col min="13" max="13" width="9.140625" style="15"/>
    <col min="14" max="16384" width="9.140625" style="1"/>
  </cols>
  <sheetData>
    <row r="5" spans="3:13" x14ac:dyDescent="0.25">
      <c r="C5" s="13" t="s">
        <v>34</v>
      </c>
      <c r="E5" s="14"/>
      <c r="F5" s="14"/>
      <c r="G5" s="17"/>
      <c r="I5" s="14"/>
      <c r="J5" s="17"/>
      <c r="L5" s="14"/>
    </row>
    <row r="6" spans="3:13" ht="31.5" x14ac:dyDescent="0.25">
      <c r="C6" s="13"/>
      <c r="E6" s="14" t="s">
        <v>15</v>
      </c>
      <c r="F6" s="18" t="s">
        <v>23</v>
      </c>
      <c r="G6" s="19">
        <v>1</v>
      </c>
      <c r="I6" s="14" t="s">
        <v>42</v>
      </c>
      <c r="J6" s="17"/>
      <c r="L6" s="16" t="s">
        <v>43</v>
      </c>
      <c r="M6" s="19">
        <v>1</v>
      </c>
    </row>
    <row r="7" spans="3:13" ht="31.5" x14ac:dyDescent="0.25">
      <c r="C7" s="14" t="s">
        <v>30</v>
      </c>
      <c r="E7" s="14" t="s">
        <v>23</v>
      </c>
      <c r="F7" s="18" t="s">
        <v>25</v>
      </c>
      <c r="G7" s="19">
        <v>2</v>
      </c>
      <c r="I7" s="14" t="s">
        <v>25</v>
      </c>
      <c r="J7" s="19">
        <v>2</v>
      </c>
      <c r="L7" s="16" t="s">
        <v>44</v>
      </c>
      <c r="M7" s="19">
        <v>2</v>
      </c>
    </row>
    <row r="8" spans="3:13" ht="15.75" x14ac:dyDescent="0.25">
      <c r="C8" s="14" t="s">
        <v>31</v>
      </c>
      <c r="E8" s="14" t="s">
        <v>25</v>
      </c>
      <c r="F8" s="18" t="s">
        <v>35</v>
      </c>
      <c r="G8" s="19">
        <v>3</v>
      </c>
      <c r="I8" s="14" t="s">
        <v>35</v>
      </c>
      <c r="J8" s="19">
        <v>3</v>
      </c>
      <c r="L8" s="16" t="s">
        <v>45</v>
      </c>
      <c r="M8" s="19">
        <v>3</v>
      </c>
    </row>
    <row r="9" spans="3:13" ht="15.75" x14ac:dyDescent="0.25">
      <c r="E9" s="14" t="s">
        <v>35</v>
      </c>
      <c r="F9" s="18" t="s">
        <v>36</v>
      </c>
      <c r="G9" s="19">
        <v>4</v>
      </c>
      <c r="I9" s="14" t="s">
        <v>36</v>
      </c>
      <c r="J9" s="19">
        <v>4</v>
      </c>
      <c r="L9" s="16" t="s">
        <v>46</v>
      </c>
      <c r="M9" s="19">
        <v>4</v>
      </c>
    </row>
    <row r="10" spans="3:13" ht="15.75" x14ac:dyDescent="0.25">
      <c r="E10" s="14" t="s">
        <v>36</v>
      </c>
      <c r="F10" s="18" t="s">
        <v>37</v>
      </c>
      <c r="G10" s="19">
        <v>5</v>
      </c>
      <c r="I10" s="14" t="s">
        <v>37</v>
      </c>
      <c r="J10" s="19">
        <v>5</v>
      </c>
      <c r="L10" s="16" t="s">
        <v>21</v>
      </c>
      <c r="M10" s="19">
        <v>5</v>
      </c>
    </row>
    <row r="11" spans="3:13" x14ac:dyDescent="0.25">
      <c r="E11" s="14" t="s">
        <v>37</v>
      </c>
      <c r="F11" s="18" t="s">
        <v>38</v>
      </c>
      <c r="G11" s="19">
        <v>6</v>
      </c>
    </row>
    <row r="12" spans="3:13" x14ac:dyDescent="0.25">
      <c r="E12" s="14" t="s">
        <v>38</v>
      </c>
      <c r="F12" s="18" t="s">
        <v>39</v>
      </c>
      <c r="G12" s="19">
        <v>7</v>
      </c>
    </row>
    <row r="13" spans="3:13" x14ac:dyDescent="0.25">
      <c r="E13" s="14" t="s">
        <v>39</v>
      </c>
      <c r="G13" s="19">
        <v>8</v>
      </c>
    </row>
    <row r="15" spans="3:13" x14ac:dyDescent="0.25">
      <c r="I15" s="14"/>
    </row>
    <row r="16" spans="3:13" x14ac:dyDescent="0.25">
      <c r="C16" s="14"/>
      <c r="E16" s="14"/>
      <c r="I16" s="14" t="s">
        <v>56</v>
      </c>
    </row>
    <row r="17" spans="3:9" x14ac:dyDescent="0.25">
      <c r="C17" s="14" t="s">
        <v>81</v>
      </c>
      <c r="E17" s="14" t="s">
        <v>15</v>
      </c>
      <c r="I17" s="14" t="s">
        <v>47</v>
      </c>
    </row>
    <row r="18" spans="3:9" x14ac:dyDescent="0.25">
      <c r="C18" s="14" t="s">
        <v>92</v>
      </c>
      <c r="E18" s="14" t="s">
        <v>23</v>
      </c>
      <c r="I18" s="14" t="s">
        <v>48</v>
      </c>
    </row>
    <row r="19" spans="3:9" x14ac:dyDescent="0.25">
      <c r="C19" s="14" t="s">
        <v>84</v>
      </c>
      <c r="E19" s="14" t="s">
        <v>25</v>
      </c>
      <c r="I19" s="14" t="s">
        <v>49</v>
      </c>
    </row>
    <row r="20" spans="3:9" x14ac:dyDescent="0.25">
      <c r="C20" s="14" t="s">
        <v>83</v>
      </c>
      <c r="E20" s="14" t="s">
        <v>55</v>
      </c>
      <c r="I20" s="14" t="s">
        <v>50</v>
      </c>
    </row>
    <row r="21" spans="3:9" x14ac:dyDescent="0.25">
      <c r="I21" s="14" t="s">
        <v>51</v>
      </c>
    </row>
    <row r="22" spans="3:9" x14ac:dyDescent="0.25">
      <c r="I22" s="14" t="s">
        <v>52</v>
      </c>
    </row>
    <row r="23" spans="3:9" x14ac:dyDescent="0.25">
      <c r="E23" s="14"/>
      <c r="I23" s="14" t="s">
        <v>53</v>
      </c>
    </row>
    <row r="24" spans="3:9" x14ac:dyDescent="0.25">
      <c r="E24" s="14" t="s">
        <v>59</v>
      </c>
      <c r="I24" s="14" t="s">
        <v>57</v>
      </c>
    </row>
    <row r="25" spans="3:9" x14ac:dyDescent="0.25">
      <c r="E25" s="14" t="s">
        <v>58</v>
      </c>
      <c r="I25" s="14" t="s">
        <v>54</v>
      </c>
    </row>
    <row r="26" spans="3:9" x14ac:dyDescent="0.25">
      <c r="I26" s="14" t="s">
        <v>69</v>
      </c>
    </row>
    <row r="27" spans="3:9" x14ac:dyDescent="0.25">
      <c r="E27" s="14"/>
      <c r="I27" s="14" t="s">
        <v>55</v>
      </c>
    </row>
    <row r="28" spans="3:9" x14ac:dyDescent="0.25">
      <c r="E28" s="14" t="s">
        <v>23</v>
      </c>
    </row>
    <row r="29" spans="3:9" x14ac:dyDescent="0.25">
      <c r="E29" s="14"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This First</vt:lpstr>
      <vt:lpstr>Questions</vt:lpstr>
      <vt:lpstr>Read this Last</vt:lpstr>
      <vt:lpstr>Guidance</vt:lpstr>
      <vt:lpstr>Q&amp;A</vt:lpstr>
      <vt:lpstr>RP Line Items</vt:lpstr>
      <vt:lpstr>Sheet1</vt:lpstr>
      <vt:lpstr>Matrix</vt:lpstr>
      <vt:lpstr>Data</vt:lpstr>
      <vt:lpstr>Service Calls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Kincer, Ronald</dc:creator>
  <cp:lastModifiedBy>Kincer, Ronald</cp:lastModifiedBy>
  <dcterms:created xsi:type="dcterms:W3CDTF">2020-03-18T20:02:40Z</dcterms:created>
  <dcterms:modified xsi:type="dcterms:W3CDTF">2020-04-09T17:16:58Z</dcterms:modified>
</cp:coreProperties>
</file>